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195" windowHeight="6960" firstSheet="1" activeTab="2"/>
  </bookViews>
  <sheets>
    <sheet name="Invulinstructie" sheetId="1" r:id="rId1"/>
    <sheet name="Perceel 1 - basisvoorziening" sheetId="9" r:id="rId2"/>
    <sheet name="Perceel 2 - maatwerkvoorziening" sheetId="2" r:id="rId3"/>
  </sheets>
  <definedNames>
    <definedName name="_xlnm.Print_Area" localSheetId="0">Invulinstructie!$A$1:$B$27</definedName>
    <definedName name="_xlnm.Print_Area" localSheetId="2">'Perceel 2 - maatwerkvoorziening'!#REF!</definedName>
  </definedNames>
  <calcPr calcId="145621"/>
</workbook>
</file>

<file path=xl/calcChain.xml><?xml version="1.0" encoding="utf-8"?>
<calcChain xmlns="http://schemas.openxmlformats.org/spreadsheetml/2006/main">
  <c r="E112" i="2" l="1"/>
  <c r="D112" i="2"/>
  <c r="C112" i="2"/>
  <c r="E108" i="2"/>
  <c r="D108" i="2"/>
  <c r="C108" i="2"/>
  <c r="B108" i="2"/>
  <c r="B104" i="2"/>
  <c r="E93" i="2"/>
  <c r="D93" i="2"/>
  <c r="C93" i="2"/>
  <c r="B93" i="2"/>
  <c r="B76" i="2"/>
  <c r="E75" i="2"/>
  <c r="E104" i="2" s="1"/>
  <c r="D75" i="2"/>
  <c r="D104" i="2" s="1"/>
  <c r="C75" i="2"/>
  <c r="C104" i="2" s="1"/>
  <c r="E74" i="2"/>
  <c r="D74" i="2"/>
  <c r="C74" i="2"/>
  <c r="E73" i="2"/>
  <c r="E76" i="2" s="1"/>
  <c r="D73" i="2"/>
  <c r="D76" i="2" s="1"/>
  <c r="D78" i="2" s="1"/>
  <c r="C73" i="2"/>
  <c r="C76" i="2" s="1"/>
  <c r="D57" i="2"/>
  <c r="D58" i="2" s="1"/>
  <c r="E51" i="2"/>
  <c r="E50" i="2"/>
  <c r="E49" i="2"/>
  <c r="E48" i="2"/>
  <c r="E47" i="2"/>
  <c r="E57" i="2" s="1"/>
  <c r="D44" i="2"/>
  <c r="E37" i="2"/>
  <c r="E36" i="2"/>
  <c r="E35" i="2"/>
  <c r="E34" i="2"/>
  <c r="E33" i="2"/>
  <c r="E44" i="2" s="1"/>
  <c r="D61" i="2" s="1"/>
  <c r="D67" i="2" s="1"/>
  <c r="D68" i="2" s="1"/>
  <c r="D30" i="2"/>
  <c r="E24" i="2"/>
  <c r="E23" i="2"/>
  <c r="E22" i="2"/>
  <c r="E21" i="2"/>
  <c r="E20" i="2"/>
  <c r="E30" i="2" s="1"/>
  <c r="C61" i="2" s="1"/>
  <c r="C67" i="2" s="1"/>
  <c r="C68" i="2" s="1"/>
  <c r="B9" i="2"/>
  <c r="D5" i="2"/>
  <c r="C5" i="2"/>
  <c r="B5" i="2"/>
  <c r="D94" i="9"/>
  <c r="C94" i="9"/>
  <c r="B94" i="9"/>
  <c r="D90" i="9"/>
  <c r="B90" i="9"/>
  <c r="D79" i="9"/>
  <c r="C79" i="9"/>
  <c r="B79" i="9"/>
  <c r="D62" i="9"/>
  <c r="B62" i="9"/>
  <c r="D61" i="9"/>
  <c r="C61" i="9"/>
  <c r="C90" i="9" s="1"/>
  <c r="D60" i="9"/>
  <c r="C60" i="9"/>
  <c r="D59" i="9"/>
  <c r="C59" i="9"/>
  <c r="C62" i="9" s="1"/>
  <c r="D43" i="9"/>
  <c r="D44" i="9" s="1"/>
  <c r="E36" i="9"/>
  <c r="E35" i="9"/>
  <c r="E34" i="9"/>
  <c r="E33" i="9"/>
  <c r="E32" i="9"/>
  <c r="E43" i="9" s="1"/>
  <c r="D29" i="9"/>
  <c r="E23" i="9"/>
  <c r="E22" i="9"/>
  <c r="E21" i="9"/>
  <c r="E20" i="9"/>
  <c r="E19" i="9"/>
  <c r="E29" i="9" s="1"/>
  <c r="C47" i="9" s="1"/>
  <c r="C53" i="9" s="1"/>
  <c r="C54" i="9" s="1"/>
  <c r="E61" i="2" l="1"/>
  <c r="E67" i="2" s="1"/>
  <c r="E68" i="2" s="1"/>
  <c r="E78" i="2" s="1"/>
  <c r="E58" i="2"/>
  <c r="B61" i="2" s="1"/>
  <c r="B67" i="2" s="1"/>
  <c r="B68" i="2" s="1"/>
  <c r="C78" i="2"/>
  <c r="C94" i="2" s="1"/>
  <c r="C107" i="2"/>
  <c r="C109" i="2" s="1"/>
  <c r="D94" i="2"/>
  <c r="D107" i="2"/>
  <c r="D109" i="2" s="1"/>
  <c r="B78" i="2"/>
  <c r="B94" i="2" s="1"/>
  <c r="D47" i="9"/>
  <c r="D53" i="9" s="1"/>
  <c r="D54" i="9" s="1"/>
  <c r="D64" i="9" s="1"/>
  <c r="E44" i="9"/>
  <c r="B47" i="9" s="1"/>
  <c r="B53" i="9" s="1"/>
  <c r="B54" i="9" s="1"/>
  <c r="B64" i="9" s="1"/>
  <c r="C64" i="9"/>
  <c r="C80" i="9" s="1"/>
  <c r="C93" i="9"/>
  <c r="E107" i="2" l="1"/>
  <c r="E109" i="2" s="1"/>
  <c r="E94" i="2"/>
  <c r="B107" i="2"/>
  <c r="D80" i="9"/>
  <c r="D93" i="9"/>
  <c r="B93" i="9"/>
  <c r="B80" i="9"/>
  <c r="C96" i="9"/>
  <c r="C97" i="9"/>
  <c r="B97" i="9" s="1"/>
  <c r="D97" i="9" l="1"/>
  <c r="D96" i="9"/>
  <c r="F5" i="9" l="1"/>
  <c r="C5" i="9"/>
  <c r="B6" i="9" s="1"/>
  <c r="B7" i="9" s="1"/>
  <c r="F6" i="2" l="1"/>
  <c r="B8" i="2" s="1"/>
  <c r="D7" i="2"/>
  <c r="C7" i="2"/>
  <c r="B7" i="2"/>
</calcChain>
</file>

<file path=xl/sharedStrings.xml><?xml version="1.0" encoding="utf-8"?>
<sst xmlns="http://schemas.openxmlformats.org/spreadsheetml/2006/main" count="271" uniqueCount="111">
  <si>
    <t>Toelichting</t>
  </si>
  <si>
    <t xml:space="preserve">Verantwoordelijk voor het opstellen en uitvoeren van de transitie, werkt nauw samen met de transitiemanager van opdrachtgever. Stuurt op een zo geruisloos mogelijke overgang van de latende leverancier naar de opdrachtnemer.   </t>
  </si>
  <si>
    <t>ten behoeve van</t>
  </si>
  <si>
    <t>Uitgevoerd door: K. van Pinxteren</t>
  </si>
  <si>
    <t>Europese aanbesteding Sociale en andere specifieke diensten</t>
  </si>
  <si>
    <t>Maatschappelijke opvang - Basis- en maatwerkvoorziening</t>
  </si>
  <si>
    <t>Gemeente Eindhoven</t>
  </si>
  <si>
    <t>Status: versie 0.1</t>
  </si>
  <si>
    <t>Datum: 3 maart 2020</t>
  </si>
  <si>
    <t xml:space="preserve">Aanbieder is zelf verantwoordelijk voor het correct invullen van de tabbladen. </t>
  </si>
  <si>
    <t>Aanbieder dient bedragen exclusief btw in te vullen.</t>
  </si>
  <si>
    <t>Aanbieder dient alleen de gele cellen in te vullen.</t>
  </si>
  <si>
    <t>De door Aanbestedende dienst opgegeven aantallen dienen als baseline voor de vergelijking van de inschrijfprijzen (Totaalbedrag). Deze aantallen zijn indicatief en hieraan kunnen door Aanbieder geen rechten worden ontleend.</t>
  </si>
  <si>
    <t xml:space="preserve">Het totaalbedrag dient u ook te vermelden in de prijslijst in Negometrix. </t>
  </si>
  <si>
    <t>Bijlage **: Prijsopgaveformulier</t>
  </si>
  <si>
    <t>Prognose inzet maatwerkvoorziening</t>
  </si>
  <si>
    <t>Categorie</t>
  </si>
  <si>
    <t>A</t>
  </si>
  <si>
    <t>B</t>
  </si>
  <si>
    <t>C</t>
  </si>
  <si>
    <t>Opmerking</t>
  </si>
  <si>
    <t>Populatie</t>
  </si>
  <si>
    <t>Procentuele verdeling</t>
  </si>
  <si>
    <t>Aantal inwoners per categorie</t>
  </si>
  <si>
    <t>Totaal per jaar per cat.</t>
  </si>
  <si>
    <t>Gemiddelde met inachtneming van procentuele verdeling:</t>
  </si>
  <si>
    <t>Totale populatie</t>
  </si>
  <si>
    <t>Totaal per jaar en fictieve inschrijfprijs</t>
  </si>
  <si>
    <t>Hoeveelheid</t>
  </si>
  <si>
    <t>Prijs per categorie, per inwoner, per jaar (opgave aanbieder)</t>
  </si>
  <si>
    <t>Prognose inzet basisvoorziening</t>
  </si>
  <si>
    <t>Inloop</t>
  </si>
  <si>
    <t>Nachtopvang</t>
  </si>
  <si>
    <t>Aantal inwoners per functie per dag</t>
  </si>
  <si>
    <t>Prijs per functie per inwoner per dag (opgave aanbieder)</t>
  </si>
  <si>
    <t>Totaal per dag</t>
  </si>
  <si>
    <t>Voorfinanciering per kwartaal (90%)</t>
  </si>
  <si>
    <t>&lt;54</t>
  </si>
  <si>
    <t>&gt;66</t>
  </si>
  <si>
    <t>&lt;49,5</t>
  </si>
  <si>
    <t>&gt;60,5</t>
  </si>
  <si>
    <t>Dik gedrukte geldt voor de initiele verrekening</t>
  </si>
  <si>
    <t>Voorfinanciering per maand</t>
  </si>
  <si>
    <t>=(((SOM totaal per dag)*365)/12)</t>
  </si>
  <si>
    <t>Specificatie van de kosten</t>
  </si>
  <si>
    <t>Kostprijsopbouw personele lasten</t>
  </si>
  <si>
    <t>De gele velden graag invullen</t>
  </si>
  <si>
    <t>De oranje velden mogen gewijzigd mogen worden, maar zijn al vooringevuld</t>
  </si>
  <si>
    <t>CAO</t>
  </si>
  <si>
    <t>Schaal</t>
  </si>
  <si>
    <t>Rekensalaris p/m</t>
  </si>
  <si>
    <t>Aantal fte</t>
  </si>
  <si>
    <t>Totaal per maand</t>
  </si>
  <si>
    <t>Korte omschrijving taken medewerkers</t>
  </si>
  <si>
    <t>VVT</t>
  </si>
  <si>
    <t>FWG 30</t>
  </si>
  <si>
    <t>FWG 40</t>
  </si>
  <si>
    <t>FWG 45</t>
  </si>
  <si>
    <t>FWG 50</t>
  </si>
  <si>
    <t>FWG 55</t>
  </si>
  <si>
    <t>Totaal Nachtopvang</t>
  </si>
  <si>
    <t>Totaal Inloop</t>
  </si>
  <si>
    <t>Totaal Functiemix</t>
  </si>
  <si>
    <t>Kostprijscomponent</t>
  </si>
  <si>
    <t>Totaal</t>
  </si>
  <si>
    <t>Loonkosten per maand</t>
  </si>
  <si>
    <t>Rekentrede</t>
  </si>
  <si>
    <t>Vakantiebijslag</t>
  </si>
  <si>
    <t>Eindejaarsuitkering</t>
  </si>
  <si>
    <t>Onregelmatigheidstoeslag</t>
  </si>
  <si>
    <t>Werkgeverslasten</t>
  </si>
  <si>
    <t>Salariskosten primair proces per maand</t>
  </si>
  <si>
    <t>Salariskosten primair proces per jaar</t>
  </si>
  <si>
    <t>Vul hier het bedrag per jaar in voor het personeel dat zich richt op maatschappelijke opvang.</t>
  </si>
  <si>
    <t>In oranje velden worden totaal kosten verdeeld op basis fte direct.</t>
  </si>
  <si>
    <t>Coaching en opleiding</t>
  </si>
  <si>
    <t>Reiskosten</t>
  </si>
  <si>
    <t>Zorggebonden kosten</t>
  </si>
  <si>
    <t>Directe kosten</t>
  </si>
  <si>
    <t>Subtotaal directe kosten personeel</t>
  </si>
  <si>
    <t>Benoem hier de kosten toegerekend aan maatschappelijke  opvang specifiek op jaarbasis (overhead)</t>
  </si>
  <si>
    <t>Kapitaallasten en onderhoud gebouwen</t>
  </si>
  <si>
    <t>Energie/water/gas</t>
  </si>
  <si>
    <t>Facilitaire kosten (schoonmaak)</t>
  </si>
  <si>
    <t>Beveiliging</t>
  </si>
  <si>
    <t>Overige kosten hieronder benoemen</t>
  </si>
  <si>
    <t>………….</t>
  </si>
  <si>
    <t>Totaal overhead</t>
  </si>
  <si>
    <t>Overhead percentage van de directe kosten</t>
  </si>
  <si>
    <t>Overige kosten</t>
  </si>
  <si>
    <t>Hotelmatige kosten (eten, wassen)</t>
  </si>
  <si>
    <t>Indirecte kosten</t>
  </si>
  <si>
    <t>Totaal kosten</t>
  </si>
  <si>
    <t>Aantal clienten</t>
  </si>
  <si>
    <t>Aantal dagen opvang per jaar</t>
  </si>
  <si>
    <t>Kosten per client per jaar</t>
  </si>
  <si>
    <t>Kosten per dag</t>
  </si>
  <si>
    <t>=voorfinanciering*12</t>
  </si>
  <si>
    <t>Totaal per jaar en inschrijfprijs</t>
  </si>
  <si>
    <t>=((totale populatie*gemiddelde prijs per cat.)/12)</t>
  </si>
  <si>
    <t>Categorie A</t>
  </si>
  <si>
    <t xml:space="preserve">Begeleiding </t>
  </si>
  <si>
    <t>Totaal Categorie A</t>
  </si>
  <si>
    <t>Categorie B</t>
  </si>
  <si>
    <t>Totaal Categorie B</t>
  </si>
  <si>
    <t>Categorie C</t>
  </si>
  <si>
    <t>Totaal Categorie C</t>
  </si>
  <si>
    <t>Inschatting verdeling directe fte</t>
  </si>
  <si>
    <t>begeleiding groep</t>
  </si>
  <si>
    <t>begeleiding individueel</t>
  </si>
  <si>
    <t>Activering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</si>
</sst>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quot;€&quot;\ * #,##0.00_ ;_ &quot;€&quot;\ * \-#,##0.00_ ;_ &quot;€&quot;\ * &quot;-&quot;??_ ;_ @_ "/>
    <numFmt numFmtId="164" formatCode="_-&quot;€&quot;\ * #,##0.00_-;_-&quot;€&quot;\ * #,##0.00\-;_-&quot;€&quot;\ * &quot;-&quot;??_-;_-@_-"/>
    <numFmt numFmtId="165" formatCode="[$€-413]\ #,##0.00;[$€-413]\ \-#,##0.00"/>
    <numFmt numFmtId="166" formatCode="0.0"/>
    <numFmt numFmtId="167" formatCode="_ &quot;€&quot;\ * #,##0_ ;_ &quot;€&quot;\ * \-#,##0_ ;_ &quot;€&quot;\ * &quot;-&quot;??_ ;_ @_ "/>
    <numFmt numFmtId="168" formatCode="0.0%"/>
  </numFmts>
  <fonts count="11" x14ac:knownFonts="1">
    <font>
      <sz val="11"/>
      <color theme="1"/>
      <name val="Calibri"/>
      <family val="2"/>
      <scheme val="minor"/>
    </font>
    <font>
      <sz val="10"/>
      <name val="Arial"/>
      <family val="2"/>
    </font>
    <font>
      <sz val="10"/>
      <color rgb="FF666666"/>
      <name val="Arial"/>
      <family val="2"/>
    </font>
    <font>
      <sz val="10"/>
      <color theme="1"/>
      <name val="Arial"/>
      <family val="2"/>
    </font>
    <font>
      <b/>
      <sz val="10"/>
      <color theme="1"/>
      <name val="Arial"/>
      <family val="2"/>
    </font>
    <font>
      <b/>
      <sz val="10"/>
      <name val="Arial"/>
      <family val="2"/>
    </font>
    <font>
      <b/>
      <sz val="14"/>
      <color theme="1"/>
      <name val="Arial"/>
      <family val="2"/>
    </font>
    <font>
      <sz val="14"/>
      <color theme="1"/>
      <name val="Arial"/>
      <family val="2"/>
    </font>
    <font>
      <sz val="11"/>
      <color theme="1"/>
      <name val="Calibri"/>
      <family val="2"/>
      <scheme val="minor"/>
    </font>
    <font>
      <b/>
      <sz val="10"/>
      <color theme="0"/>
      <name val="Arial"/>
      <family val="2"/>
    </font>
    <font>
      <b/>
      <i/>
      <sz val="10"/>
      <name val="Arial"/>
      <family val="2"/>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6"/>
        <bgColor indexed="64"/>
      </patternFill>
    </fill>
    <fill>
      <patternFill patternType="solid">
        <fgColor rgb="FFFFFF00"/>
        <bgColor indexed="64"/>
      </patternFill>
    </fill>
    <fill>
      <patternFill patternType="solid">
        <fgColor theme="4"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theme="4"/>
        <bgColor indexed="64"/>
      </patternFill>
    </fill>
    <fill>
      <patternFill patternType="solid">
        <fgColor theme="8"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auto="1"/>
      </top>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cellStyleXfs>
  <cellXfs count="180">
    <xf numFmtId="0" fontId="0" fillId="0" borderId="0" xfId="0"/>
    <xf numFmtId="0" fontId="2" fillId="0" borderId="0" xfId="0" applyFont="1"/>
    <xf numFmtId="0" fontId="1" fillId="4" borderId="4" xfId="0" applyFont="1" applyFill="1" applyBorder="1" applyAlignment="1" applyProtection="1">
      <alignment horizontal="left" vertical="top" wrapText="1"/>
    </xf>
    <xf numFmtId="0" fontId="1" fillId="4" borderId="3" xfId="0" applyFont="1" applyFill="1" applyBorder="1" applyAlignment="1" applyProtection="1">
      <alignment horizontal="left" vertical="top" wrapText="1"/>
    </xf>
    <xf numFmtId="0" fontId="3" fillId="0" borderId="0" xfId="0" applyFont="1" applyAlignment="1" applyProtection="1">
      <alignment wrapText="1"/>
    </xf>
    <xf numFmtId="0" fontId="3" fillId="0" borderId="0" xfId="0" applyFont="1"/>
    <xf numFmtId="0" fontId="4" fillId="4" borderId="4" xfId="0" applyFont="1" applyFill="1" applyBorder="1" applyAlignment="1">
      <alignment vertical="center"/>
    </xf>
    <xf numFmtId="0" fontId="3" fillId="4" borderId="4" xfId="0" applyFont="1" applyFill="1" applyBorder="1" applyAlignment="1">
      <alignment vertical="center"/>
    </xf>
    <xf numFmtId="0" fontId="3" fillId="4" borderId="4" xfId="0" applyFont="1" applyFill="1" applyBorder="1" applyAlignment="1">
      <alignment vertical="center" wrapText="1"/>
    </xf>
    <xf numFmtId="0" fontId="4" fillId="0" borderId="0" xfId="0" applyFont="1" applyAlignment="1">
      <alignment vertical="center"/>
    </xf>
    <xf numFmtId="0" fontId="3" fillId="0" borderId="0" xfId="0" applyFont="1" applyAlignment="1">
      <alignment vertical="center"/>
    </xf>
    <xf numFmtId="0" fontId="3" fillId="4" borderId="3" xfId="0" applyFont="1" applyFill="1" applyBorder="1" applyAlignment="1">
      <alignment vertical="center"/>
    </xf>
    <xf numFmtId="15" fontId="3" fillId="0" borderId="0" xfId="0" applyNumberFormat="1" applyFont="1" applyAlignment="1">
      <alignment vertical="center"/>
    </xf>
    <xf numFmtId="0" fontId="5" fillId="4" borderId="2" xfId="0" applyFont="1" applyFill="1" applyBorder="1" applyAlignment="1" applyProtection="1">
      <alignment horizontal="left" vertical="top" wrapText="1"/>
    </xf>
    <xf numFmtId="0" fontId="6" fillId="4" borderId="1" xfId="0" applyFont="1" applyFill="1" applyBorder="1" applyAlignment="1">
      <alignment vertical="center"/>
    </xf>
    <xf numFmtId="0" fontId="7" fillId="0" borderId="0" xfId="0" applyFont="1"/>
    <xf numFmtId="0" fontId="7" fillId="0" borderId="0" xfId="0" applyFont="1" applyAlignment="1" applyProtection="1">
      <alignment wrapText="1"/>
    </xf>
    <xf numFmtId="0" fontId="4" fillId="5" borderId="5" xfId="0" applyFont="1" applyFill="1" applyBorder="1" applyAlignment="1">
      <alignment horizontal="center"/>
    </xf>
    <xf numFmtId="0" fontId="4" fillId="5" borderId="9" xfId="0" applyFont="1" applyFill="1" applyBorder="1" applyAlignment="1">
      <alignment horizontal="center"/>
    </xf>
    <xf numFmtId="0" fontId="4" fillId="5" borderId="6" xfId="0" applyFont="1" applyFill="1" applyBorder="1" applyAlignment="1">
      <alignment horizontal="center"/>
    </xf>
    <xf numFmtId="0" fontId="4" fillId="5" borderId="10" xfId="0" applyFont="1" applyFill="1" applyBorder="1" applyAlignment="1">
      <alignment horizontal="center"/>
    </xf>
    <xf numFmtId="0" fontId="4" fillId="5" borderId="7" xfId="0" applyFont="1" applyFill="1" applyBorder="1" applyAlignment="1">
      <alignment horizontal="center"/>
    </xf>
    <xf numFmtId="0" fontId="3" fillId="2" borderId="0" xfId="0" applyFont="1" applyFill="1"/>
    <xf numFmtId="0" fontId="4" fillId="3" borderId="3" xfId="0" applyFont="1" applyFill="1" applyBorder="1" applyAlignment="1">
      <alignment vertical="center" wrapText="1"/>
    </xf>
    <xf numFmtId="0" fontId="4" fillId="2" borderId="0" xfId="0" applyFont="1" applyFill="1"/>
    <xf numFmtId="0" fontId="4" fillId="2" borderId="2" xfId="0" applyFont="1" applyFill="1" applyBorder="1" applyAlignment="1">
      <alignment horizontal="right" vertical="center" wrapText="1"/>
    </xf>
    <xf numFmtId="0" fontId="4" fillId="2" borderId="15" xfId="0" applyFont="1" applyFill="1" applyBorder="1" applyAlignment="1">
      <alignment horizontal="right" vertical="center" wrapText="1"/>
    </xf>
    <xf numFmtId="0" fontId="3" fillId="2" borderId="8" xfId="0" applyFont="1" applyFill="1" applyBorder="1" applyAlignment="1">
      <alignment vertical="center" wrapText="1"/>
    </xf>
    <xf numFmtId="0" fontId="3" fillId="2" borderId="5" xfId="0" applyFont="1" applyFill="1" applyBorder="1" applyAlignment="1">
      <alignment vertical="center" wrapText="1"/>
    </xf>
    <xf numFmtId="165" fontId="4" fillId="6" borderId="6" xfId="0" applyNumberFormat="1" applyFont="1" applyFill="1" applyBorder="1" applyAlignment="1" applyProtection="1">
      <alignment horizontal="right" vertical="center" wrapText="1"/>
      <protection locked="0"/>
    </xf>
    <xf numFmtId="165" fontId="4" fillId="6" borderId="10" xfId="0" applyNumberFormat="1" applyFont="1" applyFill="1" applyBorder="1" applyAlignment="1" applyProtection="1">
      <alignment horizontal="right" vertical="center" wrapText="1"/>
      <protection locked="0"/>
    </xf>
    <xf numFmtId="3" fontId="3" fillId="2" borderId="8" xfId="0" applyNumberFormat="1" applyFont="1" applyFill="1" applyBorder="1" applyAlignment="1">
      <alignment vertical="center" wrapText="1"/>
    </xf>
    <xf numFmtId="0" fontId="3" fillId="2" borderId="8" xfId="0" applyFont="1" applyFill="1" applyBorder="1"/>
    <xf numFmtId="0" fontId="3" fillId="2" borderId="1" xfId="0" applyFont="1" applyFill="1" applyBorder="1" applyAlignment="1">
      <alignment vertical="center" wrapText="1"/>
    </xf>
    <xf numFmtId="0" fontId="3" fillId="2" borderId="1" xfId="0" quotePrefix="1" applyFont="1" applyFill="1" applyBorder="1"/>
    <xf numFmtId="0" fontId="4" fillId="3" borderId="1" xfId="0" applyFont="1" applyFill="1" applyBorder="1"/>
    <xf numFmtId="165" fontId="4" fillId="3" borderId="13" xfId="0" applyNumberFormat="1" applyFont="1" applyFill="1" applyBorder="1" applyAlignment="1">
      <alignment horizontal="center"/>
    </xf>
    <xf numFmtId="165" fontId="4" fillId="3" borderId="14" xfId="0" applyNumberFormat="1" applyFont="1" applyFill="1" applyBorder="1" applyAlignment="1">
      <alignment horizontal="center"/>
    </xf>
    <xf numFmtId="165" fontId="4" fillId="3" borderId="8" xfId="0" applyNumberFormat="1" applyFont="1" applyFill="1" applyBorder="1" applyAlignment="1">
      <alignment horizontal="center"/>
    </xf>
    <xf numFmtId="0" fontId="3" fillId="0" borderId="1" xfId="0" quotePrefix="1" applyFont="1" applyBorder="1" applyAlignment="1"/>
    <xf numFmtId="0" fontId="5" fillId="2" borderId="0" xfId="0" applyFont="1" applyFill="1"/>
    <xf numFmtId="0" fontId="9" fillId="7" borderId="15" xfId="0" applyFont="1" applyFill="1" applyBorder="1" applyAlignment="1">
      <alignment horizontal="left"/>
    </xf>
    <xf numFmtId="0" fontId="9" fillId="7" borderId="17" xfId="0" applyFont="1" applyFill="1" applyBorder="1" applyAlignment="1">
      <alignment horizontal="left"/>
    </xf>
    <xf numFmtId="0" fontId="9" fillId="7" borderId="18" xfId="0" applyFont="1" applyFill="1" applyBorder="1" applyAlignment="1">
      <alignment horizontal="left"/>
    </xf>
    <xf numFmtId="0" fontId="1" fillId="2" borderId="0" xfId="0" applyFont="1" applyFill="1"/>
    <xf numFmtId="0" fontId="5" fillId="6" borderId="13" xfId="0" applyFont="1" applyFill="1" applyBorder="1" applyAlignment="1">
      <alignment horizontal="left"/>
    </xf>
    <xf numFmtId="0" fontId="9" fillId="6" borderId="14" xfId="0" applyFont="1" applyFill="1" applyBorder="1" applyAlignment="1">
      <alignment horizontal="left"/>
    </xf>
    <xf numFmtId="0" fontId="9" fillId="6" borderId="8" xfId="0" applyFont="1" applyFill="1" applyBorder="1" applyAlignment="1">
      <alignment horizontal="left"/>
    </xf>
    <xf numFmtId="0" fontId="1" fillId="0" borderId="0" xfId="0" applyFont="1" applyFill="1" applyBorder="1"/>
    <xf numFmtId="0" fontId="3" fillId="0" borderId="0" xfId="0" applyFont="1" applyFill="1" applyBorder="1"/>
    <xf numFmtId="0" fontId="5" fillId="8" borderId="13" xfId="0" applyFont="1" applyFill="1" applyBorder="1" applyAlignment="1">
      <alignment horizontal="left"/>
    </xf>
    <xf numFmtId="0" fontId="9" fillId="8" borderId="14" xfId="0" applyFont="1" applyFill="1" applyBorder="1" applyAlignment="1">
      <alignment horizontal="left"/>
    </xf>
    <xf numFmtId="0" fontId="9" fillId="8" borderId="8" xfId="0" applyFont="1" applyFill="1" applyBorder="1" applyAlignment="1">
      <alignment horizontal="left"/>
    </xf>
    <xf numFmtId="0" fontId="5" fillId="2" borderId="19" xfId="0" applyFont="1" applyFill="1" applyBorder="1" applyAlignment="1">
      <alignment horizontal="center"/>
    </xf>
    <xf numFmtId="0" fontId="9" fillId="7" borderId="1" xfId="0" applyFont="1" applyFill="1" applyBorder="1"/>
    <xf numFmtId="0" fontId="5" fillId="4" borderId="1" xfId="0" applyFont="1" applyFill="1" applyBorder="1"/>
    <xf numFmtId="0" fontId="9" fillId="4" borderId="1" xfId="0" applyFont="1" applyFill="1" applyBorder="1"/>
    <xf numFmtId="0" fontId="9" fillId="4" borderId="13" xfId="0" applyFont="1" applyFill="1" applyBorder="1"/>
    <xf numFmtId="0" fontId="1" fillId="8" borderId="1" xfId="0" applyFont="1" applyFill="1" applyBorder="1"/>
    <xf numFmtId="0" fontId="1" fillId="8" borderId="1" xfId="2" applyNumberFormat="1" applyFont="1" applyFill="1" applyBorder="1"/>
    <xf numFmtId="44" fontId="1" fillId="6" borderId="13" xfId="2" applyFont="1" applyFill="1" applyBorder="1"/>
    <xf numFmtId="166" fontId="1" fillId="6" borderId="1" xfId="2" applyNumberFormat="1" applyFont="1" applyFill="1" applyBorder="1"/>
    <xf numFmtId="167" fontId="1" fillId="4" borderId="1" xfId="2" applyNumberFormat="1" applyFont="1" applyFill="1" applyBorder="1"/>
    <xf numFmtId="0" fontId="1" fillId="6" borderId="1" xfId="2" applyNumberFormat="1" applyFont="1" applyFill="1" applyBorder="1"/>
    <xf numFmtId="0" fontId="1" fillId="6" borderId="1" xfId="0" applyFont="1" applyFill="1" applyBorder="1"/>
    <xf numFmtId="0" fontId="1" fillId="9" borderId="2" xfId="0" applyFont="1" applyFill="1" applyBorder="1"/>
    <xf numFmtId="0" fontId="1" fillId="4" borderId="2" xfId="2" applyNumberFormat="1" applyFont="1" applyFill="1" applyBorder="1"/>
    <xf numFmtId="44" fontId="1" fillId="4" borderId="15" xfId="2" applyFont="1" applyFill="1" applyBorder="1"/>
    <xf numFmtId="166" fontId="1" fillId="4" borderId="2" xfId="2" applyNumberFormat="1" applyFont="1" applyFill="1" applyBorder="1"/>
    <xf numFmtId="167" fontId="1" fillId="4" borderId="2" xfId="2" applyNumberFormat="1" applyFont="1" applyFill="1" applyBorder="1"/>
    <xf numFmtId="0" fontId="1" fillId="9" borderId="5" xfId="0" applyFont="1" applyFill="1" applyBorder="1"/>
    <xf numFmtId="0" fontId="1" fillId="4" borderId="6" xfId="2" applyNumberFormat="1" applyFont="1" applyFill="1" applyBorder="1"/>
    <xf numFmtId="44" fontId="1" fillId="4" borderId="10" xfId="2" applyFont="1" applyFill="1" applyBorder="1"/>
    <xf numFmtId="166" fontId="1" fillId="4" borderId="6" xfId="2" applyNumberFormat="1" applyFont="1" applyFill="1" applyBorder="1"/>
    <xf numFmtId="167" fontId="1" fillId="4" borderId="6" xfId="2" applyNumberFormat="1" applyFont="1" applyFill="1" applyBorder="1"/>
    <xf numFmtId="0" fontId="1" fillId="4" borderId="7" xfId="2" applyNumberFormat="1" applyFont="1" applyFill="1" applyBorder="1"/>
    <xf numFmtId="0" fontId="9" fillId="7" borderId="3" xfId="0" applyFont="1" applyFill="1" applyBorder="1"/>
    <xf numFmtId="167" fontId="9" fillId="7" borderId="3" xfId="0" applyNumberFormat="1" applyFont="1" applyFill="1" applyBorder="1"/>
    <xf numFmtId="167" fontId="9" fillId="4" borderId="1" xfId="0" applyNumberFormat="1" applyFont="1" applyFill="1" applyBorder="1"/>
    <xf numFmtId="0" fontId="1" fillId="9" borderId="1" xfId="0" applyFont="1" applyFill="1" applyBorder="1"/>
    <xf numFmtId="0" fontId="1" fillId="4" borderId="1" xfId="2" applyNumberFormat="1" applyFont="1" applyFill="1" applyBorder="1"/>
    <xf numFmtId="44" fontId="1" fillId="4" borderId="13" xfId="2" applyFont="1" applyFill="1" applyBorder="1"/>
    <xf numFmtId="166" fontId="1" fillId="4" borderId="1" xfId="2" applyNumberFormat="1" applyFont="1" applyFill="1" applyBorder="1"/>
    <xf numFmtId="0" fontId="5" fillId="10" borderId="1" xfId="0" applyFont="1" applyFill="1" applyBorder="1"/>
    <xf numFmtId="0" fontId="5" fillId="11" borderId="1" xfId="0" applyFont="1" applyFill="1" applyBorder="1"/>
    <xf numFmtId="44" fontId="5" fillId="11" borderId="13" xfId="2" applyFont="1" applyFill="1" applyBorder="1"/>
    <xf numFmtId="166" fontId="5" fillId="11" borderId="1" xfId="2" applyNumberFormat="1" applyFont="1" applyFill="1" applyBorder="1"/>
    <xf numFmtId="167" fontId="5" fillId="11" borderId="1" xfId="2" applyNumberFormat="1" applyFont="1" applyFill="1" applyBorder="1"/>
    <xf numFmtId="0" fontId="5" fillId="11" borderId="1" xfId="2" applyNumberFormat="1" applyFont="1" applyFill="1" applyBorder="1"/>
    <xf numFmtId="167" fontId="5" fillId="4" borderId="1" xfId="0" applyNumberFormat="1" applyFont="1" applyFill="1" applyBorder="1"/>
    <xf numFmtId="167" fontId="5" fillId="9" borderId="1" xfId="0" applyNumberFormat="1" applyFont="1" applyFill="1" applyBorder="1"/>
    <xf numFmtId="168" fontId="1" fillId="8" borderId="1" xfId="3" applyNumberFormat="1" applyFont="1" applyFill="1" applyBorder="1"/>
    <xf numFmtId="0" fontId="5" fillId="9" borderId="1" xfId="0" applyFont="1" applyFill="1" applyBorder="1"/>
    <xf numFmtId="167" fontId="5" fillId="9" borderId="1" xfId="2" applyNumberFormat="1" applyFont="1" applyFill="1" applyBorder="1"/>
    <xf numFmtId="0" fontId="1" fillId="2" borderId="0" xfId="2" applyNumberFormat="1" applyFont="1" applyFill="1"/>
    <xf numFmtId="44" fontId="1" fillId="2" borderId="0" xfId="2" applyNumberFormat="1" applyFont="1" applyFill="1"/>
    <xf numFmtId="0" fontId="10" fillId="2" borderId="0" xfId="0" applyFont="1" applyFill="1"/>
    <xf numFmtId="167" fontId="1" fillId="6" borderId="1" xfId="2" applyNumberFormat="1" applyFont="1" applyFill="1" applyBorder="1"/>
    <xf numFmtId="167" fontId="3" fillId="8" borderId="1" xfId="0" applyNumberFormat="1" applyFont="1" applyFill="1" applyBorder="1"/>
    <xf numFmtId="167" fontId="5" fillId="4" borderId="1" xfId="2" applyNumberFormat="1" applyFont="1" applyFill="1" applyBorder="1"/>
    <xf numFmtId="0" fontId="1" fillId="9" borderId="1" xfId="0" applyFont="1" applyFill="1" applyBorder="1" applyAlignment="1">
      <alignment wrapText="1"/>
    </xf>
    <xf numFmtId="168" fontId="1" fillId="6" borderId="1" xfId="3" applyNumberFormat="1" applyFont="1" applyFill="1" applyBorder="1"/>
    <xf numFmtId="0" fontId="5" fillId="9" borderId="1" xfId="0" applyFont="1" applyFill="1" applyBorder="1" applyAlignment="1">
      <alignment wrapText="1"/>
    </xf>
    <xf numFmtId="0" fontId="5" fillId="6" borderId="1" xfId="0" applyFont="1" applyFill="1" applyBorder="1" applyAlignment="1">
      <alignment wrapText="1"/>
    </xf>
    <xf numFmtId="0" fontId="5" fillId="6" borderId="2" xfId="0" applyFont="1" applyFill="1" applyBorder="1" applyAlignment="1">
      <alignment wrapText="1"/>
    </xf>
    <xf numFmtId="168" fontId="1" fillId="6" borderId="2" xfId="3" applyNumberFormat="1" applyFont="1" applyFill="1" applyBorder="1"/>
    <xf numFmtId="0" fontId="1" fillId="6" borderId="2" xfId="2" applyNumberFormat="1" applyFont="1" applyFill="1" applyBorder="1"/>
    <xf numFmtId="0" fontId="5" fillId="9" borderId="20" xfId="0" applyFont="1" applyFill="1" applyBorder="1"/>
    <xf numFmtId="44" fontId="5" fillId="9" borderId="21" xfId="2" applyFont="1" applyFill="1" applyBorder="1"/>
    <xf numFmtId="0" fontId="5" fillId="9" borderId="22" xfId="0" applyFont="1" applyFill="1" applyBorder="1" applyAlignment="1">
      <alignment wrapText="1"/>
    </xf>
    <xf numFmtId="9" fontId="5" fillId="9" borderId="23" xfId="3" applyFont="1" applyFill="1" applyBorder="1"/>
    <xf numFmtId="0" fontId="5" fillId="2" borderId="0" xfId="0" applyFont="1" applyFill="1" applyAlignment="1">
      <alignment wrapText="1"/>
    </xf>
    <xf numFmtId="44" fontId="5" fillId="2" borderId="0" xfId="2" applyFont="1" applyFill="1"/>
    <xf numFmtId="44" fontId="5" fillId="9" borderId="1" xfId="2" applyFont="1" applyFill="1" applyBorder="1"/>
    <xf numFmtId="0" fontId="9" fillId="7" borderId="20" xfId="0" applyFont="1" applyFill="1" applyBorder="1"/>
    <xf numFmtId="0" fontId="9" fillId="7" borderId="21" xfId="0" applyFont="1" applyFill="1" applyBorder="1"/>
    <xf numFmtId="0" fontId="5" fillId="9" borderId="24" xfId="0" applyFont="1" applyFill="1" applyBorder="1" applyAlignment="1">
      <alignment wrapText="1"/>
    </xf>
    <xf numFmtId="0" fontId="5" fillId="9" borderId="25" xfId="0" applyFont="1" applyFill="1" applyBorder="1" applyAlignment="1">
      <alignment wrapText="1"/>
    </xf>
    <xf numFmtId="167" fontId="5" fillId="9" borderId="2" xfId="2" applyNumberFormat="1" applyFont="1" applyFill="1" applyBorder="1"/>
    <xf numFmtId="0" fontId="3" fillId="2" borderId="0" xfId="0" applyFont="1" applyFill="1" applyAlignment="1">
      <alignment horizontal="right"/>
    </xf>
    <xf numFmtId="0" fontId="4" fillId="3" borderId="11" xfId="0" applyFont="1" applyFill="1" applyBorder="1" applyAlignment="1">
      <alignment horizontal="center" vertical="center" wrapText="1"/>
    </xf>
    <xf numFmtId="0" fontId="4" fillId="3" borderId="26" xfId="0" applyFont="1" applyFill="1" applyBorder="1" applyAlignment="1">
      <alignment vertical="center" wrapText="1"/>
    </xf>
    <xf numFmtId="165" fontId="3" fillId="2" borderId="19" xfId="0" applyNumberFormat="1" applyFont="1" applyFill="1" applyBorder="1" applyAlignment="1">
      <alignment horizontal="center"/>
    </xf>
    <xf numFmtId="165" fontId="3" fillId="2" borderId="26" xfId="0" applyNumberFormat="1" applyFont="1" applyFill="1" applyBorder="1" applyAlignment="1">
      <alignment horizont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3" fillId="2" borderId="25" xfId="0" applyFont="1" applyFill="1" applyBorder="1" applyAlignment="1">
      <alignment horizontal="right" vertical="center" wrapText="1"/>
    </xf>
    <xf numFmtId="0" fontId="3" fillId="2" borderId="29" xfId="0" applyFont="1" applyFill="1" applyBorder="1" applyAlignment="1">
      <alignment horizontal="right" vertical="center" wrapText="1"/>
    </xf>
    <xf numFmtId="165" fontId="3" fillId="6" borderId="5" xfId="0" applyNumberFormat="1" applyFont="1" applyFill="1" applyBorder="1" applyAlignment="1" applyProtection="1">
      <alignment horizontal="right" vertical="center" wrapText="1"/>
      <protection locked="0"/>
    </xf>
    <xf numFmtId="165" fontId="3" fillId="6" borderId="7" xfId="0" applyNumberFormat="1" applyFont="1" applyFill="1" applyBorder="1" applyAlignment="1" applyProtection="1">
      <alignment horizontal="right" vertical="center" wrapText="1"/>
      <protection locked="0"/>
    </xf>
    <xf numFmtId="165" fontId="3" fillId="2" borderId="30" xfId="0" applyNumberFormat="1" applyFont="1" applyFill="1" applyBorder="1" applyAlignment="1">
      <alignment horizontal="right"/>
    </xf>
    <xf numFmtId="165" fontId="4" fillId="2" borderId="31" xfId="0" applyNumberFormat="1" applyFont="1" applyFill="1" applyBorder="1" applyAlignment="1">
      <alignment horizontal="right"/>
    </xf>
    <xf numFmtId="165" fontId="3" fillId="2" borderId="32" xfId="0" applyNumberFormat="1" applyFont="1" applyFill="1" applyBorder="1" applyAlignment="1">
      <alignment horizontal="right"/>
    </xf>
    <xf numFmtId="0" fontId="4" fillId="3" borderId="16" xfId="0" applyFont="1" applyFill="1" applyBorder="1" applyAlignment="1">
      <alignment vertical="center" wrapText="1"/>
    </xf>
    <xf numFmtId="0" fontId="3" fillId="2" borderId="15" xfId="0" applyFont="1" applyFill="1" applyBorder="1" applyAlignment="1">
      <alignment vertical="center" wrapText="1"/>
    </xf>
    <xf numFmtId="0" fontId="3" fillId="2" borderId="33" xfId="0" applyFont="1" applyFill="1" applyBorder="1" applyAlignment="1">
      <alignment vertical="center" wrapText="1"/>
    </xf>
    <xf numFmtId="0" fontId="3" fillId="2" borderId="16" xfId="0" applyFont="1" applyFill="1" applyBorder="1" applyAlignment="1">
      <alignment vertical="center" wrapText="1"/>
    </xf>
    <xf numFmtId="165" fontId="3" fillId="2" borderId="16" xfId="0" applyNumberFormat="1" applyFont="1" applyFill="1" applyBorder="1" applyAlignment="1">
      <alignment horizontal="center"/>
    </xf>
    <xf numFmtId="0" fontId="3" fillId="2" borderId="30" xfId="0" applyFont="1" applyFill="1" applyBorder="1" applyAlignment="1">
      <alignment horizontal="right" vertical="center" wrapText="1"/>
    </xf>
    <xf numFmtId="165" fontId="4" fillId="2" borderId="34" xfId="0" applyNumberFormat="1" applyFont="1" applyFill="1" applyBorder="1" applyAlignment="1">
      <alignment horizontal="right"/>
    </xf>
    <xf numFmtId="0" fontId="4" fillId="3" borderId="3" xfId="0" applyFont="1" applyFill="1" applyBorder="1" applyAlignment="1">
      <alignment horizontal="right" vertical="center" wrapText="1"/>
    </xf>
    <xf numFmtId="0" fontId="4" fillId="0" borderId="0" xfId="0" applyFont="1"/>
    <xf numFmtId="0" fontId="3" fillId="0" borderId="1" xfId="0" applyFont="1" applyBorder="1" applyAlignment="1">
      <alignment vertical="center" wrapText="1"/>
    </xf>
    <xf numFmtId="9" fontId="3" fillId="0" borderId="1" xfId="0" applyNumberFormat="1" applyFont="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165" fontId="3" fillId="6" borderId="6" xfId="0" applyNumberFormat="1" applyFont="1" applyFill="1" applyBorder="1" applyAlignment="1" applyProtection="1">
      <alignment vertical="center" wrapText="1"/>
      <protection locked="0"/>
    </xf>
    <xf numFmtId="3" fontId="3" fillId="0" borderId="6" xfId="0" applyNumberFormat="1" applyFont="1" applyBorder="1" applyAlignment="1">
      <alignment vertical="center" wrapText="1"/>
    </xf>
    <xf numFmtId="165" fontId="3" fillId="2" borderId="7" xfId="0" applyNumberFormat="1" applyFont="1" applyFill="1" applyBorder="1" applyAlignment="1">
      <alignment vertical="center"/>
    </xf>
    <xf numFmtId="0" fontId="3" fillId="2" borderId="0" xfId="0" applyFont="1" applyFill="1" applyAlignment="1">
      <alignment vertical="center"/>
    </xf>
    <xf numFmtId="0" fontId="3" fillId="0" borderId="3" xfId="0" applyFont="1" applyFill="1" applyBorder="1" applyAlignment="1">
      <alignment vertical="center" wrapText="1"/>
    </xf>
    <xf numFmtId="165" fontId="3" fillId="0" borderId="3" xfId="0" applyNumberFormat="1" applyFont="1" applyBorder="1"/>
    <xf numFmtId="0" fontId="3" fillId="0" borderId="3" xfId="0" applyFont="1" applyBorder="1" applyAlignment="1">
      <alignment horizontal="center"/>
    </xf>
    <xf numFmtId="0" fontId="3" fillId="0" borderId="1" xfId="0" applyFont="1" applyFill="1" applyBorder="1" applyAlignment="1">
      <alignment vertical="center" wrapText="1"/>
    </xf>
    <xf numFmtId="165" fontId="3" fillId="0" borderId="1" xfId="0" applyNumberFormat="1" applyFont="1" applyBorder="1" applyAlignment="1">
      <alignment horizontal="center"/>
    </xf>
    <xf numFmtId="0" fontId="3" fillId="0" borderId="1" xfId="0" quotePrefix="1" applyFont="1" applyBorder="1" applyAlignment="1">
      <alignment horizontal="left"/>
    </xf>
    <xf numFmtId="165" fontId="4" fillId="3" borderId="1" xfId="0" applyNumberFormat="1" applyFont="1" applyFill="1" applyBorder="1" applyAlignment="1">
      <alignment horizontal="center"/>
    </xf>
    <xf numFmtId="0" fontId="4" fillId="3" borderId="1" xfId="0" applyFont="1" applyFill="1" applyBorder="1" applyAlignment="1">
      <alignment horizontal="center"/>
    </xf>
    <xf numFmtId="167" fontId="9" fillId="7" borderId="1" xfId="0" applyNumberFormat="1" applyFont="1" applyFill="1" applyBorder="1"/>
    <xf numFmtId="44" fontId="1" fillId="6" borderId="1" xfId="2" applyFont="1" applyFill="1" applyBorder="1"/>
    <xf numFmtId="44" fontId="3" fillId="8" borderId="1" xfId="0" applyNumberFormat="1" applyFont="1" applyFill="1" applyBorder="1"/>
    <xf numFmtId="44" fontId="5" fillId="4" borderId="1" xfId="2" applyFont="1" applyFill="1" applyBorder="1"/>
    <xf numFmtId="44" fontId="5" fillId="4" borderId="1" xfId="0" applyNumberFormat="1" applyFont="1" applyFill="1" applyBorder="1"/>
    <xf numFmtId="0" fontId="1" fillId="6" borderId="2" xfId="0" applyFont="1" applyFill="1" applyBorder="1"/>
    <xf numFmtId="9" fontId="5" fillId="9" borderId="35" xfId="3" applyFont="1" applyFill="1" applyBorder="1"/>
    <xf numFmtId="0" fontId="9" fillId="7" borderId="36" xfId="0" applyFont="1" applyFill="1" applyBorder="1"/>
    <xf numFmtId="167" fontId="5" fillId="9" borderId="37" xfId="2" applyNumberFormat="1" applyFont="1" applyFill="1" applyBorder="1"/>
    <xf numFmtId="0" fontId="1" fillId="8" borderId="37" xfId="0" applyFont="1" applyFill="1" applyBorder="1"/>
    <xf numFmtId="0" fontId="9" fillId="7" borderId="13" xfId="0" applyFont="1" applyFill="1" applyBorder="1"/>
    <xf numFmtId="0" fontId="9" fillId="7" borderId="8" xfId="0" applyFont="1" applyFill="1" applyBorder="1"/>
    <xf numFmtId="0" fontId="9" fillId="7" borderId="12" xfId="0" applyFont="1" applyFill="1" applyBorder="1"/>
    <xf numFmtId="0" fontId="5" fillId="9" borderId="15" xfId="0" applyFont="1" applyFill="1" applyBorder="1" applyAlignment="1">
      <alignment wrapText="1"/>
    </xf>
    <xf numFmtId="0" fontId="3" fillId="9" borderId="18" xfId="0" applyFont="1" applyFill="1" applyBorder="1"/>
    <xf numFmtId="9" fontId="3" fillId="9" borderId="8" xfId="3" applyFont="1" applyFill="1" applyBorder="1"/>
    <xf numFmtId="0" fontId="5" fillId="9" borderId="13" xfId="0" applyFont="1" applyFill="1" applyBorder="1" applyAlignment="1">
      <alignment wrapText="1"/>
    </xf>
    <xf numFmtId="0" fontId="3" fillId="9" borderId="8" xfId="0" applyFont="1" applyFill="1" applyBorder="1"/>
    <xf numFmtId="0" fontId="3" fillId="6" borderId="8" xfId="0" applyFont="1" applyFill="1" applyBorder="1"/>
    <xf numFmtId="0" fontId="3" fillId="6" borderId="1" xfId="0" applyFont="1" applyFill="1" applyBorder="1"/>
    <xf numFmtId="0" fontId="3" fillId="0" borderId="0" xfId="0" applyFont="1" applyBorder="1"/>
  </cellXfs>
  <cellStyles count="4">
    <cellStyle name="Euro" xfId="1"/>
    <cellStyle name="Procent" xfId="3" builtinId="5"/>
    <cellStyle name="Standaard" xfId="0" builtinId="0"/>
    <cellStyle name="Valuta" xfId="2" builtinId="4"/>
  </cellStyles>
  <dxfs count="0"/>
  <tableStyles count="0" defaultTableStyle="TableStyleMedium2" defaultPivotStyle="PivotStyleLight16"/>
  <colors>
    <mruColors>
      <color rgb="FFFFFF99"/>
      <color rgb="FFF8FF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1</xdr:col>
      <xdr:colOff>2667000</xdr:colOff>
      <xdr:row>6</xdr:row>
      <xdr:rowOff>65742</xdr:rowOff>
    </xdr:to>
    <xdr:pic>
      <xdr:nvPicPr>
        <xdr:cNvPr id="6" name="Afbeelding 5" descr="Logo-gemeente-eindhov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2781300" cy="970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5"/>
  <sheetViews>
    <sheetView showGridLines="0" topLeftCell="B1" zoomScaleNormal="100" zoomScaleSheetLayoutView="130" workbookViewId="0">
      <selection activeCell="B33" sqref="B33"/>
    </sheetView>
  </sheetViews>
  <sheetFormatPr defaultColWidth="9.140625" defaultRowHeight="12.75" x14ac:dyDescent="0.2"/>
  <cols>
    <col min="1" max="1" width="2.5703125" style="4" customWidth="1"/>
    <col min="2" max="2" width="122.5703125" style="4" customWidth="1"/>
    <col min="3" max="16384" width="9.140625" style="4"/>
  </cols>
  <sheetData>
    <row r="1" spans="2:11" ht="7.5" customHeight="1" x14ac:dyDescent="0.2"/>
    <row r="2" spans="2:11" x14ac:dyDescent="0.2">
      <c r="B2" s="5"/>
      <c r="C2" s="5"/>
      <c r="D2" s="5"/>
      <c r="E2" s="5"/>
      <c r="F2" s="5"/>
      <c r="G2" s="5"/>
      <c r="H2" s="5"/>
      <c r="I2" s="5"/>
      <c r="J2" s="5"/>
      <c r="K2" s="5"/>
    </row>
    <row r="3" spans="2:11" x14ac:dyDescent="0.2">
      <c r="B3" s="5"/>
      <c r="C3" s="5"/>
      <c r="D3" s="5"/>
      <c r="E3" s="5"/>
      <c r="F3" s="5"/>
      <c r="G3" s="5"/>
      <c r="H3" s="5"/>
      <c r="I3" s="5"/>
      <c r="J3" s="5"/>
      <c r="K3" s="5"/>
    </row>
    <row r="4" spans="2:11" x14ac:dyDescent="0.2">
      <c r="B4" s="5"/>
      <c r="C4" s="5"/>
      <c r="D4" s="5"/>
      <c r="E4" s="5"/>
      <c r="F4" s="5"/>
      <c r="G4" s="5"/>
      <c r="H4" s="5"/>
      <c r="I4" s="5"/>
      <c r="J4" s="5"/>
      <c r="K4" s="5"/>
    </row>
    <row r="5" spans="2:11" x14ac:dyDescent="0.2">
      <c r="B5" s="5"/>
      <c r="C5" s="5"/>
      <c r="D5" s="5"/>
      <c r="E5" s="5"/>
      <c r="F5" s="5"/>
      <c r="G5" s="5"/>
      <c r="H5" s="5"/>
      <c r="I5" s="5"/>
      <c r="J5" s="5"/>
      <c r="K5" s="5"/>
    </row>
    <row r="6" spans="2:11" x14ac:dyDescent="0.2">
      <c r="B6" s="5"/>
      <c r="C6" s="5"/>
      <c r="D6" s="5"/>
      <c r="E6" s="5"/>
      <c r="F6" s="5"/>
      <c r="G6" s="5"/>
      <c r="H6" s="5"/>
      <c r="I6" s="5"/>
      <c r="J6" s="5"/>
      <c r="K6" s="5"/>
    </row>
    <row r="7" spans="2:11" x14ac:dyDescent="0.2">
      <c r="B7" s="5"/>
      <c r="C7" s="5"/>
      <c r="D7" s="5"/>
      <c r="E7" s="5"/>
      <c r="F7" s="5"/>
      <c r="G7" s="5"/>
      <c r="H7" s="5"/>
      <c r="I7" s="5"/>
      <c r="J7" s="5"/>
      <c r="K7" s="5"/>
    </row>
    <row r="8" spans="2:11" s="16" customFormat="1" ht="18" x14ac:dyDescent="0.25">
      <c r="B8" s="14" t="s">
        <v>14</v>
      </c>
      <c r="C8" s="15"/>
      <c r="D8" s="15"/>
      <c r="E8" s="15"/>
      <c r="F8" s="15"/>
      <c r="G8" s="15"/>
      <c r="H8" s="15"/>
      <c r="I8" s="15"/>
      <c r="J8" s="15"/>
      <c r="K8" s="15"/>
    </row>
    <row r="9" spans="2:11" x14ac:dyDescent="0.2">
      <c r="B9" s="6"/>
      <c r="C9" s="5"/>
      <c r="D9" s="5"/>
      <c r="E9" s="5"/>
      <c r="F9" s="5"/>
      <c r="G9" s="5"/>
      <c r="H9" s="5"/>
      <c r="I9" s="5"/>
      <c r="J9" s="5"/>
      <c r="K9" s="5"/>
    </row>
    <row r="10" spans="2:11" x14ac:dyDescent="0.2">
      <c r="B10" s="7" t="s">
        <v>4</v>
      </c>
      <c r="C10" s="5"/>
      <c r="D10" s="5"/>
      <c r="E10" s="5"/>
      <c r="F10" s="5"/>
      <c r="G10" s="5"/>
      <c r="H10" s="5"/>
      <c r="I10" s="5"/>
      <c r="J10" s="5"/>
      <c r="K10" s="5"/>
    </row>
    <row r="11" spans="2:11" x14ac:dyDescent="0.2">
      <c r="B11" s="7" t="s">
        <v>5</v>
      </c>
      <c r="C11" s="5"/>
      <c r="D11" s="5"/>
      <c r="E11" s="5"/>
      <c r="F11" s="5"/>
      <c r="G11" s="5"/>
      <c r="H11" s="5"/>
      <c r="I11" s="5"/>
      <c r="J11" s="5"/>
      <c r="K11" s="5"/>
    </row>
    <row r="12" spans="2:11" x14ac:dyDescent="0.2">
      <c r="B12" s="7" t="s">
        <v>2</v>
      </c>
      <c r="C12" s="5"/>
      <c r="D12" s="5"/>
      <c r="E12" s="5"/>
      <c r="F12" s="5"/>
      <c r="G12" s="5"/>
      <c r="H12" s="5"/>
      <c r="I12" s="5"/>
      <c r="J12" s="5"/>
      <c r="K12" s="5"/>
    </row>
    <row r="13" spans="2:11" x14ac:dyDescent="0.2">
      <c r="B13" s="7"/>
      <c r="C13" s="5"/>
      <c r="D13" s="5"/>
      <c r="E13" s="5"/>
      <c r="F13" s="5"/>
      <c r="G13" s="5"/>
      <c r="H13" s="5"/>
      <c r="I13" s="5"/>
      <c r="J13" s="5"/>
      <c r="K13" s="5"/>
    </row>
    <row r="14" spans="2:11" x14ac:dyDescent="0.2">
      <c r="B14" s="8" t="s">
        <v>6</v>
      </c>
      <c r="C14" s="5"/>
      <c r="D14" s="5"/>
      <c r="E14" s="5"/>
      <c r="F14" s="5"/>
      <c r="G14" s="5"/>
      <c r="H14" s="5"/>
      <c r="I14" s="5"/>
      <c r="J14" s="5"/>
      <c r="K14" s="5"/>
    </row>
    <row r="15" spans="2:11" x14ac:dyDescent="0.2">
      <c r="B15" s="7"/>
      <c r="C15" s="5"/>
      <c r="D15" s="5"/>
      <c r="E15" s="5"/>
      <c r="F15" s="5"/>
      <c r="G15" s="5"/>
      <c r="H15" s="5"/>
      <c r="I15" s="5"/>
      <c r="J15" s="5"/>
      <c r="K15" s="5"/>
    </row>
    <row r="16" spans="2:11" x14ac:dyDescent="0.2">
      <c r="B16" s="7" t="s">
        <v>7</v>
      </c>
      <c r="C16" s="9"/>
      <c r="D16" s="10"/>
      <c r="E16" s="5"/>
      <c r="F16" s="5"/>
      <c r="G16" s="5"/>
      <c r="H16" s="5"/>
      <c r="I16" s="5"/>
      <c r="J16" s="5"/>
      <c r="K16" s="5"/>
    </row>
    <row r="17" spans="2:11" x14ac:dyDescent="0.2">
      <c r="B17" s="7" t="s">
        <v>3</v>
      </c>
      <c r="C17" s="9"/>
      <c r="D17" s="10"/>
      <c r="E17" s="5"/>
      <c r="F17" s="5"/>
      <c r="G17" s="5"/>
      <c r="H17" s="5"/>
      <c r="I17" s="5"/>
      <c r="J17" s="5"/>
      <c r="K17" s="5"/>
    </row>
    <row r="18" spans="2:11" x14ac:dyDescent="0.2">
      <c r="B18" s="11" t="s">
        <v>8</v>
      </c>
      <c r="C18" s="9"/>
      <c r="D18" s="12"/>
      <c r="E18" s="5"/>
      <c r="F18" s="5"/>
      <c r="G18" s="5"/>
      <c r="H18" s="5"/>
      <c r="I18" s="5"/>
      <c r="J18" s="5"/>
      <c r="K18" s="5"/>
    </row>
    <row r="19" spans="2:11" x14ac:dyDescent="0.2">
      <c r="B19" s="5"/>
      <c r="C19" s="5"/>
      <c r="D19" s="5"/>
      <c r="E19" s="5"/>
      <c r="F19" s="5"/>
      <c r="G19" s="1"/>
      <c r="H19" s="5"/>
      <c r="I19" s="5"/>
      <c r="J19" s="5"/>
      <c r="K19" s="5"/>
    </row>
    <row r="20" spans="2:11" x14ac:dyDescent="0.2">
      <c r="G20" s="5"/>
    </row>
    <row r="21" spans="2:11" x14ac:dyDescent="0.2">
      <c r="B21" s="13" t="s">
        <v>0</v>
      </c>
      <c r="G21" s="5"/>
    </row>
    <row r="22" spans="2:11" ht="12.75" customHeight="1" x14ac:dyDescent="0.2">
      <c r="B22" s="13"/>
      <c r="G22" s="5"/>
    </row>
    <row r="23" spans="2:11" x14ac:dyDescent="0.2">
      <c r="B23" s="2" t="s">
        <v>9</v>
      </c>
      <c r="G23" s="5"/>
    </row>
    <row r="24" spans="2:11" ht="25.5" customHeight="1" x14ac:dyDescent="0.2">
      <c r="B24" s="2" t="s">
        <v>10</v>
      </c>
      <c r="G24" s="5"/>
    </row>
    <row r="25" spans="2:11" x14ac:dyDescent="0.2">
      <c r="B25" s="2" t="s">
        <v>11</v>
      </c>
      <c r="G25" s="5"/>
    </row>
    <row r="26" spans="2:11" ht="38.25" customHeight="1" x14ac:dyDescent="0.2">
      <c r="B26" s="2" t="s">
        <v>12</v>
      </c>
      <c r="G26" s="5"/>
    </row>
    <row r="27" spans="2:11" x14ac:dyDescent="0.2">
      <c r="B27" s="3" t="s">
        <v>13</v>
      </c>
      <c r="G27" s="5"/>
    </row>
    <row r="28" spans="2:11" x14ac:dyDescent="0.2">
      <c r="G28" s="5"/>
    </row>
    <row r="29" spans="2:11" x14ac:dyDescent="0.2">
      <c r="G29" s="5"/>
    </row>
    <row r="30" spans="2:11" x14ac:dyDescent="0.2">
      <c r="G30" s="5"/>
    </row>
    <row r="31" spans="2:11" x14ac:dyDescent="0.2">
      <c r="G31" s="5"/>
    </row>
    <row r="32" spans="2:11" x14ac:dyDescent="0.2">
      <c r="G32" s="5"/>
    </row>
    <row r="33" spans="7:7" x14ac:dyDescent="0.2">
      <c r="G33" s="5"/>
    </row>
    <row r="34" spans="7:7" x14ac:dyDescent="0.2">
      <c r="G34" s="5"/>
    </row>
    <row r="55" spans="3:3" ht="369.75" x14ac:dyDescent="0.2">
      <c r="C55" s="4" t="s">
        <v>1</v>
      </c>
    </row>
  </sheetData>
  <sheetProtection sheet="1" objects="1" scenarios="1"/>
  <pageMargins left="0.70866141732283472" right="0.70866141732283472" top="0.74803149606299213" bottom="0.74803149606299213" header="0.31496062992125984" footer="0.31496062992125984"/>
  <pageSetup paperSize="9" scale="92" orientation="landscape" r:id="rId1"/>
  <headerFooter>
    <oddHeader>&amp;C&amp;"-,Vet"&amp;12Bijlage 2 Prijsopgaaf</oddHeader>
    <oddFooter>&amp;LBijlage 2 Prijsopgaaf &amp;R&amp;A pagina &amp;P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workbookViewId="0">
      <selection activeCell="H35" sqref="H35"/>
    </sheetView>
  </sheetViews>
  <sheetFormatPr defaultColWidth="21.85546875" defaultRowHeight="12.75" x14ac:dyDescent="0.2"/>
  <cols>
    <col min="1" max="1" width="46.7109375" style="22" customWidth="1"/>
    <col min="2" max="7" width="10.7109375" style="119" customWidth="1"/>
    <col min="8" max="8" width="30.140625" style="22" customWidth="1"/>
    <col min="9" max="16384" width="21.85546875" style="22"/>
  </cols>
  <sheetData>
    <row r="1" spans="1:8" ht="13.5" thickBot="1" x14ac:dyDescent="0.25">
      <c r="A1" s="17" t="s">
        <v>30</v>
      </c>
      <c r="B1" s="18"/>
      <c r="C1" s="19"/>
      <c r="D1" s="19"/>
      <c r="E1" s="19"/>
      <c r="F1" s="19"/>
      <c r="G1" s="20"/>
      <c r="H1" s="21"/>
    </row>
    <row r="2" spans="1:8" s="24" customFormat="1" ht="15" customHeight="1" x14ac:dyDescent="0.2">
      <c r="A2" s="133" t="s">
        <v>16</v>
      </c>
      <c r="B2" s="124" t="s">
        <v>31</v>
      </c>
      <c r="C2" s="120"/>
      <c r="D2" s="125"/>
      <c r="E2" s="124" t="s">
        <v>32</v>
      </c>
      <c r="F2" s="120"/>
      <c r="G2" s="125"/>
      <c r="H2" s="121" t="s">
        <v>20</v>
      </c>
    </row>
    <row r="3" spans="1:8" ht="13.5" thickBot="1" x14ac:dyDescent="0.25">
      <c r="A3" s="134" t="s">
        <v>33</v>
      </c>
      <c r="B3" s="126" t="s">
        <v>37</v>
      </c>
      <c r="C3" s="25">
        <v>60</v>
      </c>
      <c r="D3" s="127" t="s">
        <v>38</v>
      </c>
      <c r="E3" s="126" t="s">
        <v>39</v>
      </c>
      <c r="F3" s="26">
        <v>55</v>
      </c>
      <c r="G3" s="127" t="s">
        <v>40</v>
      </c>
      <c r="H3" s="27"/>
    </row>
    <row r="4" spans="1:8" ht="20.25" customHeight="1" thickBot="1" x14ac:dyDescent="0.25">
      <c r="A4" s="135" t="s">
        <v>34</v>
      </c>
      <c r="B4" s="128">
        <v>0</v>
      </c>
      <c r="C4" s="29">
        <v>0</v>
      </c>
      <c r="D4" s="129">
        <v>0</v>
      </c>
      <c r="E4" s="128">
        <v>0</v>
      </c>
      <c r="F4" s="30">
        <v>0</v>
      </c>
      <c r="G4" s="129">
        <v>0</v>
      </c>
      <c r="H4" s="31" t="s">
        <v>41</v>
      </c>
    </row>
    <row r="5" spans="1:8" ht="13.5" thickBot="1" x14ac:dyDescent="0.25">
      <c r="A5" s="136" t="s">
        <v>35</v>
      </c>
      <c r="B5" s="138"/>
      <c r="C5" s="139">
        <f>C3*C4</f>
        <v>0</v>
      </c>
      <c r="D5" s="132"/>
      <c r="E5" s="130"/>
      <c r="F5" s="131">
        <f t="shared" ref="F5" si="0">F3*F4</f>
        <v>0</v>
      </c>
      <c r="G5" s="132"/>
      <c r="H5" s="32"/>
    </row>
    <row r="6" spans="1:8" ht="15" customHeight="1" x14ac:dyDescent="0.2">
      <c r="A6" s="33" t="s">
        <v>42</v>
      </c>
      <c r="B6" s="137">
        <f>(((C5+F5)*365)/12)</f>
        <v>0</v>
      </c>
      <c r="C6" s="122"/>
      <c r="D6" s="122"/>
      <c r="E6" s="122"/>
      <c r="F6" s="122"/>
      <c r="G6" s="123"/>
      <c r="H6" s="34" t="s">
        <v>43</v>
      </c>
    </row>
    <row r="7" spans="1:8" x14ac:dyDescent="0.2">
      <c r="A7" s="35" t="s">
        <v>98</v>
      </c>
      <c r="B7" s="36">
        <f>B6*12</f>
        <v>0</v>
      </c>
      <c r="C7" s="37"/>
      <c r="D7" s="37"/>
      <c r="E7" s="37"/>
      <c r="F7" s="37"/>
      <c r="G7" s="38"/>
      <c r="H7" s="39" t="s">
        <v>97</v>
      </c>
    </row>
    <row r="11" spans="1:8" x14ac:dyDescent="0.2">
      <c r="A11" s="40" t="s">
        <v>44</v>
      </c>
      <c r="B11" s="22"/>
      <c r="C11" s="22"/>
      <c r="D11" s="22"/>
      <c r="E11" s="22"/>
      <c r="F11" s="22"/>
      <c r="G11" s="22"/>
    </row>
    <row r="12" spans="1:8" x14ac:dyDescent="0.2">
      <c r="B12" s="22"/>
      <c r="C12" s="22"/>
      <c r="D12" s="22"/>
      <c r="E12" s="22"/>
      <c r="F12" s="22"/>
      <c r="G12" s="22"/>
    </row>
    <row r="13" spans="1:8" x14ac:dyDescent="0.2">
      <c r="A13" s="41" t="s">
        <v>45</v>
      </c>
      <c r="B13" s="42"/>
      <c r="C13" s="42"/>
      <c r="D13" s="43"/>
      <c r="E13" s="44"/>
      <c r="F13" s="22"/>
      <c r="G13" s="22"/>
    </row>
    <row r="14" spans="1:8" x14ac:dyDescent="0.2">
      <c r="A14" s="45" t="s">
        <v>46</v>
      </c>
      <c r="B14" s="46"/>
      <c r="C14" s="46"/>
      <c r="D14" s="47"/>
      <c r="E14" s="48"/>
      <c r="F14" s="49"/>
      <c r="G14" s="22"/>
    </row>
    <row r="15" spans="1:8" x14ac:dyDescent="0.2">
      <c r="A15" s="50" t="s">
        <v>47</v>
      </c>
      <c r="B15" s="51"/>
      <c r="C15" s="51"/>
      <c r="D15" s="52"/>
      <c r="E15" s="48"/>
      <c r="F15" s="49"/>
      <c r="G15" s="22"/>
    </row>
    <row r="16" spans="1:8" x14ac:dyDescent="0.2">
      <c r="A16" s="53"/>
      <c r="B16" s="53"/>
      <c r="C16" s="53"/>
      <c r="D16" s="53"/>
      <c r="E16" s="44"/>
      <c r="F16" s="22"/>
      <c r="G16" s="22"/>
    </row>
    <row r="17" spans="1:7" x14ac:dyDescent="0.2">
      <c r="A17" s="54" t="s">
        <v>48</v>
      </c>
      <c r="B17" s="54" t="s">
        <v>49</v>
      </c>
      <c r="C17" s="54" t="s">
        <v>50</v>
      </c>
      <c r="D17" s="54" t="s">
        <v>51</v>
      </c>
      <c r="E17" s="54" t="s">
        <v>52</v>
      </c>
      <c r="F17" s="54" t="s">
        <v>53</v>
      </c>
      <c r="G17" s="22"/>
    </row>
    <row r="18" spans="1:7" x14ac:dyDescent="0.2">
      <c r="A18" s="55" t="s">
        <v>32</v>
      </c>
      <c r="B18" s="56"/>
      <c r="C18" s="57"/>
      <c r="D18" s="56"/>
      <c r="E18" s="56"/>
      <c r="F18" s="56"/>
      <c r="G18" s="22"/>
    </row>
    <row r="19" spans="1:7" x14ac:dyDescent="0.2">
      <c r="A19" s="58" t="s">
        <v>54</v>
      </c>
      <c r="B19" s="59" t="s">
        <v>55</v>
      </c>
      <c r="C19" s="60">
        <v>3000</v>
      </c>
      <c r="D19" s="61">
        <v>1</v>
      </c>
      <c r="E19" s="62">
        <f>+D19*C19</f>
        <v>3000</v>
      </c>
      <c r="F19" s="63"/>
      <c r="G19" s="22"/>
    </row>
    <row r="20" spans="1:7" x14ac:dyDescent="0.2">
      <c r="A20" s="58" t="s">
        <v>54</v>
      </c>
      <c r="B20" s="59" t="s">
        <v>56</v>
      </c>
      <c r="C20" s="60"/>
      <c r="D20" s="61"/>
      <c r="E20" s="62">
        <f t="shared" ref="E20:E23" si="1">+D20*C20</f>
        <v>0</v>
      </c>
      <c r="F20" s="63"/>
      <c r="G20" s="22"/>
    </row>
    <row r="21" spans="1:7" x14ac:dyDescent="0.2">
      <c r="A21" s="58" t="s">
        <v>54</v>
      </c>
      <c r="B21" s="59" t="s">
        <v>57</v>
      </c>
      <c r="C21" s="60"/>
      <c r="D21" s="61"/>
      <c r="E21" s="62">
        <f t="shared" si="1"/>
        <v>0</v>
      </c>
      <c r="F21" s="63"/>
      <c r="G21" s="22"/>
    </row>
    <row r="22" spans="1:7" x14ac:dyDescent="0.2">
      <c r="A22" s="58" t="s">
        <v>54</v>
      </c>
      <c r="B22" s="59" t="s">
        <v>58</v>
      </c>
      <c r="C22" s="60"/>
      <c r="D22" s="61"/>
      <c r="E22" s="62">
        <f t="shared" si="1"/>
        <v>0</v>
      </c>
      <c r="F22" s="63"/>
      <c r="G22" s="22"/>
    </row>
    <row r="23" spans="1:7" x14ac:dyDescent="0.2">
      <c r="A23" s="58" t="s">
        <v>54</v>
      </c>
      <c r="B23" s="59" t="s">
        <v>59</v>
      </c>
      <c r="C23" s="60"/>
      <c r="D23" s="61"/>
      <c r="E23" s="62">
        <f t="shared" si="1"/>
        <v>0</v>
      </c>
      <c r="F23" s="63"/>
      <c r="G23" s="22"/>
    </row>
    <row r="24" spans="1:7" x14ac:dyDescent="0.2">
      <c r="A24" s="64"/>
      <c r="B24" s="63"/>
      <c r="C24" s="60"/>
      <c r="D24" s="61"/>
      <c r="E24" s="62"/>
      <c r="F24" s="63"/>
      <c r="G24" s="22"/>
    </row>
    <row r="25" spans="1:7" x14ac:dyDescent="0.2">
      <c r="A25" s="64"/>
      <c r="B25" s="63"/>
      <c r="C25" s="60"/>
      <c r="D25" s="61"/>
      <c r="E25" s="62"/>
      <c r="F25" s="63"/>
      <c r="G25" s="22"/>
    </row>
    <row r="26" spans="1:7" x14ac:dyDescent="0.2">
      <c r="A26" s="64"/>
      <c r="B26" s="63"/>
      <c r="C26" s="60"/>
      <c r="D26" s="61"/>
      <c r="E26" s="62"/>
      <c r="F26" s="63"/>
      <c r="G26" s="22"/>
    </row>
    <row r="27" spans="1:7" x14ac:dyDescent="0.2">
      <c r="A27" s="64"/>
      <c r="B27" s="63"/>
      <c r="C27" s="60"/>
      <c r="D27" s="61"/>
      <c r="E27" s="62"/>
      <c r="F27" s="63"/>
      <c r="G27" s="22"/>
    </row>
    <row r="28" spans="1:7" ht="13.5" thickBot="1" x14ac:dyDescent="0.25">
      <c r="A28" s="65"/>
      <c r="B28" s="66"/>
      <c r="C28" s="67"/>
      <c r="D28" s="68"/>
      <c r="E28" s="69"/>
      <c r="F28" s="66"/>
      <c r="G28" s="22"/>
    </row>
    <row r="29" spans="1:7" ht="13.5" thickBot="1" x14ac:dyDescent="0.25">
      <c r="A29" s="70" t="s">
        <v>60</v>
      </c>
      <c r="B29" s="71"/>
      <c r="C29" s="72"/>
      <c r="D29" s="73">
        <f>SUM(D19:D28)</f>
        <v>1</v>
      </c>
      <c r="E29" s="74">
        <f>SUM(E19:E28)</f>
        <v>3000</v>
      </c>
      <c r="F29" s="75"/>
      <c r="G29" s="22"/>
    </row>
    <row r="30" spans="1:7" x14ac:dyDescent="0.2">
      <c r="A30" s="76" t="s">
        <v>48</v>
      </c>
      <c r="B30" s="76" t="s">
        <v>49</v>
      </c>
      <c r="C30" s="76" t="s">
        <v>50</v>
      </c>
      <c r="D30" s="76" t="s">
        <v>51</v>
      </c>
      <c r="E30" s="77" t="s">
        <v>52</v>
      </c>
      <c r="F30" s="76" t="s">
        <v>53</v>
      </c>
      <c r="G30" s="22"/>
    </row>
    <row r="31" spans="1:7" x14ac:dyDescent="0.2">
      <c r="A31" s="55" t="s">
        <v>31</v>
      </c>
      <c r="B31" s="56"/>
      <c r="C31" s="57"/>
      <c r="D31" s="56"/>
      <c r="E31" s="78"/>
      <c r="F31" s="56"/>
      <c r="G31" s="22"/>
    </row>
    <row r="32" spans="1:7" x14ac:dyDescent="0.2">
      <c r="A32" s="58"/>
      <c r="B32" s="59" t="s">
        <v>55</v>
      </c>
      <c r="C32" s="60">
        <v>3000</v>
      </c>
      <c r="D32" s="61">
        <v>1</v>
      </c>
      <c r="E32" s="62">
        <f>+D32*C32</f>
        <v>3000</v>
      </c>
      <c r="F32" s="63"/>
      <c r="G32" s="22"/>
    </row>
    <row r="33" spans="1:7" x14ac:dyDescent="0.2">
      <c r="A33" s="58"/>
      <c r="B33" s="59" t="s">
        <v>56</v>
      </c>
      <c r="C33" s="60"/>
      <c r="D33" s="61"/>
      <c r="E33" s="62">
        <f t="shared" ref="E33:E36" si="2">+D33*C33</f>
        <v>0</v>
      </c>
      <c r="F33" s="63"/>
      <c r="G33" s="22"/>
    </row>
    <row r="34" spans="1:7" x14ac:dyDescent="0.2">
      <c r="A34" s="58"/>
      <c r="B34" s="59" t="s">
        <v>57</v>
      </c>
      <c r="C34" s="60"/>
      <c r="D34" s="61"/>
      <c r="E34" s="62">
        <f t="shared" si="2"/>
        <v>0</v>
      </c>
      <c r="F34" s="63"/>
      <c r="G34" s="22"/>
    </row>
    <row r="35" spans="1:7" x14ac:dyDescent="0.2">
      <c r="A35" s="58"/>
      <c r="B35" s="59" t="s">
        <v>58</v>
      </c>
      <c r="C35" s="60"/>
      <c r="D35" s="61"/>
      <c r="E35" s="62">
        <f t="shared" si="2"/>
        <v>0</v>
      </c>
      <c r="F35" s="63"/>
      <c r="G35" s="22"/>
    </row>
    <row r="36" spans="1:7" x14ac:dyDescent="0.2">
      <c r="A36" s="58"/>
      <c r="B36" s="59" t="s">
        <v>59</v>
      </c>
      <c r="C36" s="60"/>
      <c r="D36" s="61"/>
      <c r="E36" s="62">
        <f t="shared" si="2"/>
        <v>0</v>
      </c>
      <c r="F36" s="63"/>
      <c r="G36" s="22"/>
    </row>
    <row r="37" spans="1:7" x14ac:dyDescent="0.2">
      <c r="A37" s="64"/>
      <c r="B37" s="63"/>
      <c r="C37" s="60"/>
      <c r="D37" s="61"/>
      <c r="E37" s="62"/>
      <c r="F37" s="63"/>
      <c r="G37" s="22"/>
    </row>
    <row r="38" spans="1:7" x14ac:dyDescent="0.2">
      <c r="A38" s="64"/>
      <c r="B38" s="63"/>
      <c r="C38" s="60"/>
      <c r="D38" s="61"/>
      <c r="E38" s="62"/>
      <c r="F38" s="63"/>
      <c r="G38" s="22"/>
    </row>
    <row r="39" spans="1:7" x14ac:dyDescent="0.2">
      <c r="A39" s="64"/>
      <c r="B39" s="63"/>
      <c r="C39" s="60"/>
      <c r="D39" s="61"/>
      <c r="E39" s="62"/>
      <c r="F39" s="63"/>
      <c r="G39" s="22"/>
    </row>
    <row r="40" spans="1:7" x14ac:dyDescent="0.2">
      <c r="A40" s="64"/>
      <c r="B40" s="63"/>
      <c r="C40" s="60"/>
      <c r="D40" s="61"/>
      <c r="E40" s="62"/>
      <c r="F40" s="63"/>
      <c r="G40" s="22"/>
    </row>
    <row r="41" spans="1:7" x14ac:dyDescent="0.2">
      <c r="A41" s="79"/>
      <c r="B41" s="80"/>
      <c r="C41" s="81"/>
      <c r="D41" s="82"/>
      <c r="E41" s="62"/>
      <c r="F41" s="80"/>
      <c r="G41" s="22"/>
    </row>
    <row r="42" spans="1:7" ht="13.5" thickBot="1" x14ac:dyDescent="0.25">
      <c r="A42" s="79"/>
      <c r="B42" s="80"/>
      <c r="C42" s="81"/>
      <c r="D42" s="82"/>
      <c r="E42" s="62"/>
      <c r="F42" s="80"/>
      <c r="G42" s="22"/>
    </row>
    <row r="43" spans="1:7" ht="13.5" thickBot="1" x14ac:dyDescent="0.25">
      <c r="A43" s="70" t="s">
        <v>61</v>
      </c>
      <c r="B43" s="71"/>
      <c r="C43" s="72"/>
      <c r="D43" s="73">
        <f>SUM(D32:D42)</f>
        <v>1</v>
      </c>
      <c r="E43" s="74">
        <f>SUM(E32:E42)</f>
        <v>3000</v>
      </c>
      <c r="F43" s="75"/>
      <c r="G43" s="22"/>
    </row>
    <row r="44" spans="1:7" x14ac:dyDescent="0.2">
      <c r="A44" s="83" t="s">
        <v>62</v>
      </c>
      <c r="B44" s="84"/>
      <c r="C44" s="85"/>
      <c r="D44" s="86">
        <f>+D43+D29</f>
        <v>2</v>
      </c>
      <c r="E44" s="87">
        <f>+E43+E29</f>
        <v>6000</v>
      </c>
      <c r="F44" s="88"/>
      <c r="G44" s="22"/>
    </row>
    <row r="45" spans="1:7" x14ac:dyDescent="0.2">
      <c r="A45" s="44"/>
      <c r="B45" s="44"/>
      <c r="C45" s="44"/>
      <c r="D45" s="44"/>
      <c r="E45" s="44"/>
      <c r="F45" s="22"/>
      <c r="G45" s="22"/>
    </row>
    <row r="46" spans="1:7" x14ac:dyDescent="0.2">
      <c r="A46" s="54" t="s">
        <v>63</v>
      </c>
      <c r="B46" s="54" t="s">
        <v>64</v>
      </c>
      <c r="C46" s="54" t="s">
        <v>32</v>
      </c>
      <c r="D46" s="54" t="s">
        <v>31</v>
      </c>
      <c r="E46" s="22"/>
      <c r="F46" s="22"/>
      <c r="G46" s="22"/>
    </row>
    <row r="47" spans="1:7" x14ac:dyDescent="0.2">
      <c r="A47" s="79" t="s">
        <v>65</v>
      </c>
      <c r="B47" s="89">
        <f>+E44</f>
        <v>6000</v>
      </c>
      <c r="C47" s="90">
        <f>+E29</f>
        <v>3000</v>
      </c>
      <c r="D47" s="90">
        <f>+E43</f>
        <v>3000</v>
      </c>
      <c r="E47" s="22"/>
      <c r="F47" s="22"/>
      <c r="G47" s="22"/>
    </row>
    <row r="48" spans="1:7" x14ac:dyDescent="0.2">
      <c r="A48" s="79" t="s">
        <v>66</v>
      </c>
      <c r="B48" s="91">
        <v>1</v>
      </c>
      <c r="C48" s="91">
        <v>1</v>
      </c>
      <c r="D48" s="91">
        <v>1</v>
      </c>
      <c r="E48" s="22"/>
      <c r="F48" s="22"/>
      <c r="G48" s="22"/>
    </row>
    <row r="49" spans="1:7" x14ac:dyDescent="0.2">
      <c r="A49" s="79" t="s">
        <v>67</v>
      </c>
      <c r="B49" s="91">
        <v>0.08</v>
      </c>
      <c r="C49" s="91">
        <v>0.08</v>
      </c>
      <c r="D49" s="91">
        <v>0.08</v>
      </c>
      <c r="E49" s="22"/>
      <c r="F49" s="22"/>
      <c r="G49" s="22"/>
    </row>
    <row r="50" spans="1:7" x14ac:dyDescent="0.2">
      <c r="A50" s="79" t="s">
        <v>68</v>
      </c>
      <c r="B50" s="91">
        <v>0.08</v>
      </c>
      <c r="C50" s="91">
        <v>0.08</v>
      </c>
      <c r="D50" s="91">
        <v>0.08</v>
      </c>
      <c r="E50" s="22"/>
      <c r="F50" s="22"/>
      <c r="G50" s="22"/>
    </row>
    <row r="51" spans="1:7" x14ac:dyDescent="0.2">
      <c r="A51" s="79" t="s">
        <v>69</v>
      </c>
      <c r="B51" s="91">
        <v>0</v>
      </c>
      <c r="C51" s="91">
        <v>0</v>
      </c>
      <c r="D51" s="91">
        <v>0</v>
      </c>
      <c r="E51" s="22"/>
      <c r="F51" s="22"/>
      <c r="G51" s="22"/>
    </row>
    <row r="52" spans="1:7" x14ac:dyDescent="0.2">
      <c r="A52" s="79" t="s">
        <v>70</v>
      </c>
      <c r="B52" s="91">
        <v>0.26</v>
      </c>
      <c r="C52" s="91">
        <v>0.26</v>
      </c>
      <c r="D52" s="91">
        <v>0.26</v>
      </c>
      <c r="E52" s="22"/>
      <c r="F52" s="22"/>
      <c r="G52" s="22"/>
    </row>
    <row r="53" spans="1:7" x14ac:dyDescent="0.2">
      <c r="A53" s="92" t="s">
        <v>71</v>
      </c>
      <c r="B53" s="93">
        <f>(B47*B48)*(1+(B49+B50+B51))*(1+B52)</f>
        <v>8769.5999999999985</v>
      </c>
      <c r="C53" s="93">
        <f t="shared" ref="C53:D53" si="3">(C47*C48)*(1+(C49+C50+C51))*(1+C52)</f>
        <v>4384.7999999999993</v>
      </c>
      <c r="D53" s="93">
        <f t="shared" si="3"/>
        <v>4384.7999999999993</v>
      </c>
      <c r="E53" s="22"/>
      <c r="F53" s="22"/>
      <c r="G53" s="22"/>
    </row>
    <row r="54" spans="1:7" x14ac:dyDescent="0.2">
      <c r="A54" s="92" t="s">
        <v>72</v>
      </c>
      <c r="B54" s="93">
        <f>+B53*12</f>
        <v>105235.19999999998</v>
      </c>
      <c r="C54" s="93">
        <f t="shared" ref="C54:D54" si="4">+C53*12</f>
        <v>52617.599999999991</v>
      </c>
      <c r="D54" s="93">
        <f t="shared" si="4"/>
        <v>52617.599999999991</v>
      </c>
      <c r="E54" s="22"/>
      <c r="F54" s="22"/>
      <c r="G54" s="22"/>
    </row>
    <row r="55" spans="1:7" x14ac:dyDescent="0.2">
      <c r="A55" s="44"/>
      <c r="B55" s="44"/>
      <c r="C55" s="94"/>
      <c r="D55" s="95"/>
      <c r="E55" s="22"/>
      <c r="F55" s="22"/>
      <c r="G55" s="22"/>
    </row>
    <row r="56" spans="1:7" x14ac:dyDescent="0.2">
      <c r="A56" s="40" t="s">
        <v>73</v>
      </c>
      <c r="B56" s="44"/>
      <c r="C56" s="94"/>
      <c r="D56" s="95"/>
      <c r="E56" s="22"/>
      <c r="F56" s="22"/>
      <c r="G56" s="22"/>
    </row>
    <row r="57" spans="1:7" x14ac:dyDescent="0.2">
      <c r="A57" s="96" t="s">
        <v>74</v>
      </c>
      <c r="B57" s="44"/>
      <c r="C57" s="94"/>
      <c r="D57" s="95"/>
      <c r="E57" s="22"/>
      <c r="F57" s="22"/>
      <c r="G57" s="22"/>
    </row>
    <row r="58" spans="1:7" x14ac:dyDescent="0.2">
      <c r="A58" s="54" t="s">
        <v>63</v>
      </c>
      <c r="B58" s="54" t="s">
        <v>64</v>
      </c>
      <c r="C58" s="54" t="s">
        <v>32</v>
      </c>
      <c r="D58" s="54" t="s">
        <v>31</v>
      </c>
      <c r="E58" s="22"/>
      <c r="F58" s="22"/>
      <c r="G58" s="22"/>
    </row>
    <row r="59" spans="1:7" x14ac:dyDescent="0.2">
      <c r="A59" s="79" t="s">
        <v>75</v>
      </c>
      <c r="B59" s="97">
        <v>10000</v>
      </c>
      <c r="C59" s="98" t="e">
        <f>+$D$27/$D$42*$B59</f>
        <v>#DIV/0!</v>
      </c>
      <c r="D59" s="98" t="e">
        <f>+$D$41/$D$42*$B59</f>
        <v>#DIV/0!</v>
      </c>
      <c r="E59" s="22"/>
      <c r="F59" s="22"/>
      <c r="G59" s="22"/>
    </row>
    <row r="60" spans="1:7" x14ac:dyDescent="0.2">
      <c r="A60" s="79" t="s">
        <v>76</v>
      </c>
      <c r="B60" s="97">
        <v>2500</v>
      </c>
      <c r="C60" s="98" t="e">
        <f t="shared" ref="C60:C61" si="5">+$D$27/$D$42*$B60</f>
        <v>#DIV/0!</v>
      </c>
      <c r="D60" s="98" t="e">
        <f t="shared" ref="D60:D61" si="6">+$D$41/$D$42*$B60</f>
        <v>#DIV/0!</v>
      </c>
      <c r="E60" s="22"/>
      <c r="F60" s="22"/>
      <c r="G60" s="22"/>
    </row>
    <row r="61" spans="1:7" x14ac:dyDescent="0.2">
      <c r="A61" s="79" t="s">
        <v>77</v>
      </c>
      <c r="B61" s="97">
        <v>300</v>
      </c>
      <c r="C61" s="98" t="e">
        <f t="shared" si="5"/>
        <v>#DIV/0!</v>
      </c>
      <c r="D61" s="98" t="e">
        <f t="shared" si="6"/>
        <v>#DIV/0!</v>
      </c>
      <c r="E61" s="22"/>
      <c r="F61" s="22"/>
      <c r="G61" s="22"/>
    </row>
    <row r="62" spans="1:7" x14ac:dyDescent="0.2">
      <c r="A62" s="55" t="s">
        <v>78</v>
      </c>
      <c r="B62" s="99">
        <f>SUM(B59:B61)</f>
        <v>12800</v>
      </c>
      <c r="C62" s="99" t="e">
        <f t="shared" ref="C62:D62" si="7">SUM(C59:C61)</f>
        <v>#DIV/0!</v>
      </c>
      <c r="D62" s="99" t="e">
        <f t="shared" si="7"/>
        <v>#DIV/0!</v>
      </c>
      <c r="E62" s="22"/>
      <c r="F62" s="22"/>
      <c r="G62" s="22"/>
    </row>
    <row r="63" spans="1:7" x14ac:dyDescent="0.2">
      <c r="A63" s="44"/>
      <c r="B63" s="44"/>
      <c r="C63" s="94"/>
      <c r="D63" s="94"/>
      <c r="E63" s="22"/>
      <c r="F63" s="22"/>
      <c r="G63" s="22"/>
    </row>
    <row r="64" spans="1:7" x14ac:dyDescent="0.2">
      <c r="A64" s="55" t="s">
        <v>79</v>
      </c>
      <c r="B64" s="89">
        <f>+B62+B54</f>
        <v>118035.19999999998</v>
      </c>
      <c r="C64" s="89" t="e">
        <f t="shared" ref="C64:D64" si="8">+C62+C54</f>
        <v>#DIV/0!</v>
      </c>
      <c r="D64" s="89" t="e">
        <f t="shared" si="8"/>
        <v>#DIV/0!</v>
      </c>
      <c r="E64" s="22"/>
      <c r="F64" s="22"/>
      <c r="G64" s="22"/>
    </row>
    <row r="65" spans="1:7" x14ac:dyDescent="0.2">
      <c r="A65" s="44"/>
      <c r="B65" s="44"/>
      <c r="C65" s="94"/>
      <c r="D65" s="94"/>
      <c r="E65" s="22"/>
      <c r="F65" s="22"/>
      <c r="G65" s="22"/>
    </row>
    <row r="66" spans="1:7" x14ac:dyDescent="0.2">
      <c r="A66" s="40" t="s">
        <v>80</v>
      </c>
      <c r="B66" s="44"/>
      <c r="C66" s="94"/>
      <c r="D66" s="94"/>
      <c r="E66" s="22"/>
      <c r="F66" s="22"/>
      <c r="G66" s="22"/>
    </row>
    <row r="67" spans="1:7" x14ac:dyDescent="0.2">
      <c r="A67" s="54" t="s">
        <v>63</v>
      </c>
      <c r="B67" s="54" t="s">
        <v>64</v>
      </c>
      <c r="C67" s="54" t="s">
        <v>32</v>
      </c>
      <c r="D67" s="54" t="s">
        <v>31</v>
      </c>
      <c r="E67" s="22"/>
      <c r="F67" s="22"/>
      <c r="G67" s="22"/>
    </row>
    <row r="68" spans="1:7" x14ac:dyDescent="0.2">
      <c r="A68" s="100" t="s">
        <v>81</v>
      </c>
      <c r="B68" s="101"/>
      <c r="C68" s="63"/>
      <c r="D68" s="63"/>
      <c r="E68" s="22"/>
      <c r="F68" s="22"/>
      <c r="G68" s="22"/>
    </row>
    <row r="69" spans="1:7" x14ac:dyDescent="0.2">
      <c r="A69" s="100" t="s">
        <v>82</v>
      </c>
      <c r="B69" s="101"/>
      <c r="C69" s="63"/>
      <c r="D69" s="63"/>
      <c r="E69" s="22"/>
      <c r="F69" s="22"/>
      <c r="G69" s="22"/>
    </row>
    <row r="70" spans="1:7" x14ac:dyDescent="0.2">
      <c r="A70" s="100" t="s">
        <v>83</v>
      </c>
      <c r="B70" s="101"/>
      <c r="C70" s="63"/>
      <c r="D70" s="63"/>
      <c r="E70" s="22"/>
      <c r="F70" s="22"/>
      <c r="G70" s="22"/>
    </row>
    <row r="71" spans="1:7" x14ac:dyDescent="0.2">
      <c r="A71" s="100" t="s">
        <v>84</v>
      </c>
      <c r="B71" s="101"/>
      <c r="C71" s="63"/>
      <c r="D71" s="63"/>
      <c r="E71" s="22"/>
      <c r="F71" s="22"/>
      <c r="G71" s="22"/>
    </row>
    <row r="72" spans="1:7" x14ac:dyDescent="0.2">
      <c r="A72" s="102" t="s">
        <v>85</v>
      </c>
      <c r="B72" s="101"/>
      <c r="C72" s="63"/>
      <c r="D72" s="63"/>
      <c r="E72" s="22"/>
      <c r="F72" s="22"/>
      <c r="G72" s="22"/>
    </row>
    <row r="73" spans="1:7" x14ac:dyDescent="0.2">
      <c r="A73" s="103" t="s">
        <v>86</v>
      </c>
      <c r="B73" s="101"/>
      <c r="C73" s="63"/>
      <c r="D73" s="63"/>
      <c r="E73" s="22"/>
      <c r="F73" s="22"/>
      <c r="G73" s="22"/>
    </row>
    <row r="74" spans="1:7" x14ac:dyDescent="0.2">
      <c r="A74" s="103" t="s">
        <v>86</v>
      </c>
      <c r="B74" s="101"/>
      <c r="C74" s="63"/>
      <c r="D74" s="63"/>
      <c r="E74" s="22"/>
      <c r="F74" s="22"/>
      <c r="G74" s="22"/>
    </row>
    <row r="75" spans="1:7" x14ac:dyDescent="0.2">
      <c r="A75" s="103" t="s">
        <v>86</v>
      </c>
      <c r="B75" s="101"/>
      <c r="C75" s="63"/>
      <c r="D75" s="63"/>
      <c r="E75" s="22"/>
      <c r="F75" s="22"/>
      <c r="G75" s="22"/>
    </row>
    <row r="76" spans="1:7" x14ac:dyDescent="0.2">
      <c r="A76" s="103" t="s">
        <v>86</v>
      </c>
      <c r="B76" s="101"/>
      <c r="C76" s="63"/>
      <c r="D76" s="63"/>
      <c r="E76" s="22"/>
      <c r="F76" s="22"/>
      <c r="G76" s="22"/>
    </row>
    <row r="77" spans="1:7" x14ac:dyDescent="0.2">
      <c r="A77" s="103" t="s">
        <v>86</v>
      </c>
      <c r="B77" s="101"/>
      <c r="C77" s="63"/>
      <c r="D77" s="63"/>
      <c r="E77" s="22"/>
      <c r="F77" s="22"/>
      <c r="G77" s="22"/>
    </row>
    <row r="78" spans="1:7" ht="13.5" thickBot="1" x14ac:dyDescent="0.25">
      <c r="A78" s="104" t="s">
        <v>86</v>
      </c>
      <c r="B78" s="105"/>
      <c r="C78" s="106"/>
      <c r="D78" s="106"/>
      <c r="E78" s="22"/>
      <c r="F78" s="22"/>
      <c r="G78" s="22"/>
    </row>
    <row r="79" spans="1:7" x14ac:dyDescent="0.2">
      <c r="A79" s="107" t="s">
        <v>87</v>
      </c>
      <c r="B79" s="108">
        <f>SUM(B68:B78)</f>
        <v>0</v>
      </c>
      <c r="C79" s="108">
        <f t="shared" ref="C79:D79" si="9">SUM(C68:C78)</f>
        <v>0</v>
      </c>
      <c r="D79" s="108">
        <f t="shared" si="9"/>
        <v>0</v>
      </c>
      <c r="E79" s="22"/>
      <c r="F79" s="22"/>
      <c r="G79" s="22"/>
    </row>
    <row r="80" spans="1:7" ht="13.5" thickBot="1" x14ac:dyDescent="0.25">
      <c r="A80" s="109" t="s">
        <v>88</v>
      </c>
      <c r="B80" s="110">
        <f>+B79/B64</f>
        <v>0</v>
      </c>
      <c r="C80" s="110" t="e">
        <f>+C79/C64</f>
        <v>#DIV/0!</v>
      </c>
      <c r="D80" s="110" t="e">
        <f>+D79/D64</f>
        <v>#DIV/0!</v>
      </c>
      <c r="E80" s="22"/>
      <c r="F80" s="22"/>
      <c r="G80" s="22"/>
    </row>
    <row r="81" spans="1:7" x14ac:dyDescent="0.2">
      <c r="A81" s="111"/>
      <c r="B81" s="112"/>
      <c r="C81" s="94"/>
      <c r="D81" s="94"/>
      <c r="E81" s="22"/>
      <c r="F81" s="22"/>
      <c r="G81" s="22"/>
    </row>
    <row r="82" spans="1:7" x14ac:dyDescent="0.2">
      <c r="A82" s="40" t="s">
        <v>89</v>
      </c>
      <c r="B82" s="112"/>
      <c r="C82" s="94"/>
      <c r="D82" s="94"/>
      <c r="E82" s="22"/>
      <c r="F82" s="22"/>
      <c r="G82" s="22"/>
    </row>
    <row r="83" spans="1:7" x14ac:dyDescent="0.2">
      <c r="A83" s="54" t="s">
        <v>63</v>
      </c>
      <c r="B83" s="54" t="s">
        <v>64</v>
      </c>
      <c r="C83" s="54" t="s">
        <v>32</v>
      </c>
      <c r="D83" s="54" t="s">
        <v>31</v>
      </c>
      <c r="E83" s="22"/>
      <c r="F83" s="22"/>
      <c r="G83" s="22"/>
    </row>
    <row r="84" spans="1:7" x14ac:dyDescent="0.2">
      <c r="A84" s="100" t="s">
        <v>90</v>
      </c>
      <c r="B84" s="101"/>
      <c r="C84" s="63"/>
      <c r="D84" s="63"/>
      <c r="E84" s="22"/>
      <c r="F84" s="22"/>
      <c r="G84" s="22"/>
    </row>
    <row r="85" spans="1:7" x14ac:dyDescent="0.2">
      <c r="A85" s="103" t="s">
        <v>86</v>
      </c>
      <c r="B85" s="101"/>
      <c r="C85" s="63"/>
      <c r="D85" s="63"/>
      <c r="E85" s="22"/>
      <c r="F85" s="22"/>
      <c r="G85" s="22"/>
    </row>
    <row r="86" spans="1:7" x14ac:dyDescent="0.2">
      <c r="A86" s="103" t="s">
        <v>86</v>
      </c>
      <c r="B86" s="101"/>
      <c r="C86" s="63"/>
      <c r="D86" s="63"/>
      <c r="E86" s="22"/>
      <c r="F86" s="22"/>
      <c r="G86" s="22"/>
    </row>
    <row r="87" spans="1:7" x14ac:dyDescent="0.2">
      <c r="A87" s="103" t="s">
        <v>86</v>
      </c>
      <c r="B87" s="101"/>
      <c r="C87" s="63"/>
      <c r="D87" s="63"/>
      <c r="E87" s="22"/>
      <c r="F87" s="22"/>
      <c r="G87" s="22"/>
    </row>
    <row r="88" spans="1:7" x14ac:dyDescent="0.2">
      <c r="A88" s="103" t="s">
        <v>86</v>
      </c>
      <c r="B88" s="101"/>
      <c r="C88" s="63"/>
      <c r="D88" s="63"/>
      <c r="E88" s="22"/>
      <c r="F88" s="22"/>
      <c r="G88" s="22"/>
    </row>
    <row r="89" spans="1:7" x14ac:dyDescent="0.2">
      <c r="A89" s="103" t="s">
        <v>86</v>
      </c>
      <c r="B89" s="101"/>
      <c r="C89" s="63"/>
      <c r="D89" s="63"/>
      <c r="E89" s="22"/>
      <c r="F89" s="22"/>
      <c r="G89" s="22"/>
    </row>
    <row r="90" spans="1:7" x14ac:dyDescent="0.2">
      <c r="A90" s="92" t="s">
        <v>91</v>
      </c>
      <c r="B90" s="113">
        <f>B61*(B77)</f>
        <v>0</v>
      </c>
      <c r="C90" s="113" t="e">
        <f>C61*(C77)</f>
        <v>#DIV/0!</v>
      </c>
      <c r="D90" s="113" t="e">
        <f>D61*(D77)</f>
        <v>#DIV/0!</v>
      </c>
      <c r="E90" s="22"/>
      <c r="F90" s="22"/>
      <c r="G90" s="22"/>
    </row>
    <row r="91" spans="1:7" ht="13.5" thickBot="1" x14ac:dyDescent="0.25">
      <c r="A91" s="111"/>
      <c r="B91" s="112"/>
      <c r="C91" s="94"/>
      <c r="D91" s="94"/>
      <c r="E91" s="22"/>
      <c r="F91" s="22"/>
      <c r="G91" s="22"/>
    </row>
    <row r="92" spans="1:7" x14ac:dyDescent="0.2">
      <c r="A92" s="114" t="s">
        <v>92</v>
      </c>
      <c r="B92" s="115" t="s">
        <v>64</v>
      </c>
      <c r="C92" s="115" t="s">
        <v>32</v>
      </c>
      <c r="D92" s="115" t="s">
        <v>31</v>
      </c>
      <c r="E92" s="22"/>
      <c r="F92" s="22"/>
      <c r="G92" s="22"/>
    </row>
    <row r="93" spans="1:7" x14ac:dyDescent="0.2">
      <c r="A93" s="116" t="s">
        <v>92</v>
      </c>
      <c r="B93" s="93">
        <f>+B90+B79+B64</f>
        <v>118035.19999999998</v>
      </c>
      <c r="C93" s="93" t="e">
        <f>+C90+C79+C64</f>
        <v>#DIV/0!</v>
      </c>
      <c r="D93" s="93" t="e">
        <f>+D90+D79+D64</f>
        <v>#DIV/0!</v>
      </c>
      <c r="E93" s="22"/>
      <c r="F93" s="22"/>
      <c r="G93" s="22"/>
    </row>
    <row r="94" spans="1:7" x14ac:dyDescent="0.2">
      <c r="A94" s="116" t="s">
        <v>93</v>
      </c>
      <c r="B94" s="79">
        <f>SUM(C94:D94)</f>
        <v>0</v>
      </c>
      <c r="C94" s="58">
        <f>+B5</f>
        <v>0</v>
      </c>
      <c r="D94" s="58">
        <f>+C5</f>
        <v>0</v>
      </c>
      <c r="E94" s="22"/>
      <c r="F94" s="22"/>
      <c r="G94" s="22"/>
    </row>
    <row r="95" spans="1:7" x14ac:dyDescent="0.2">
      <c r="A95" s="117" t="s">
        <v>94</v>
      </c>
      <c r="B95" s="79"/>
      <c r="C95" s="64">
        <v>1</v>
      </c>
      <c r="D95" s="64">
        <v>1</v>
      </c>
      <c r="E95" s="22"/>
      <c r="F95" s="22"/>
      <c r="G95" s="22"/>
    </row>
    <row r="96" spans="1:7" x14ac:dyDescent="0.2">
      <c r="A96" s="117" t="s">
        <v>95</v>
      </c>
      <c r="B96" s="118"/>
      <c r="C96" s="118" t="e">
        <f>+C93/C94</f>
        <v>#DIV/0!</v>
      </c>
      <c r="D96" s="118" t="e">
        <f>+D93/D94</f>
        <v>#DIV/0!</v>
      </c>
      <c r="E96" s="22"/>
      <c r="F96" s="22"/>
      <c r="G96" s="22"/>
    </row>
    <row r="97" spans="1:7" x14ac:dyDescent="0.2">
      <c r="A97" s="102" t="s">
        <v>96</v>
      </c>
      <c r="B97" s="93" t="e">
        <f>SUM(C97:D97)</f>
        <v>#DIV/0!</v>
      </c>
      <c r="C97" s="93" t="e">
        <f>+C93/C95</f>
        <v>#DIV/0!</v>
      </c>
      <c r="D97" s="93" t="e">
        <f>+D93/D95</f>
        <v>#DIV/0!</v>
      </c>
      <c r="E97" s="22"/>
      <c r="F97" s="22"/>
      <c r="G97" s="22"/>
    </row>
    <row r="98" spans="1:7" x14ac:dyDescent="0.2">
      <c r="B98" s="22"/>
      <c r="C98" s="22"/>
      <c r="D98" s="22"/>
      <c r="E98" s="22"/>
      <c r="F98" s="22"/>
      <c r="G98" s="22"/>
    </row>
    <row r="99" spans="1:7" x14ac:dyDescent="0.2">
      <c r="B99" s="22"/>
      <c r="C99" s="22"/>
      <c r="D99" s="22"/>
      <c r="E99" s="22"/>
      <c r="F99" s="22"/>
      <c r="G99" s="22"/>
    </row>
    <row r="100" spans="1:7" x14ac:dyDescent="0.2">
      <c r="B100" s="22"/>
      <c r="C100" s="22"/>
      <c r="D100" s="22"/>
      <c r="E100" s="22"/>
      <c r="F100" s="22"/>
      <c r="G100" s="22"/>
    </row>
    <row r="101" spans="1:7" x14ac:dyDescent="0.2">
      <c r="B101" s="22"/>
      <c r="C101" s="22"/>
      <c r="D101" s="22"/>
      <c r="E101" s="22"/>
      <c r="F101" s="22"/>
      <c r="G101" s="22"/>
    </row>
    <row r="102" spans="1:7" x14ac:dyDescent="0.2">
      <c r="B102" s="22"/>
      <c r="C102" s="22"/>
      <c r="D102" s="22"/>
      <c r="E102" s="22"/>
      <c r="F102" s="22"/>
      <c r="G102" s="22"/>
    </row>
    <row r="103" spans="1:7" x14ac:dyDescent="0.2">
      <c r="B103" s="22"/>
      <c r="C103" s="22"/>
      <c r="D103" s="22"/>
      <c r="E103" s="22"/>
      <c r="F103" s="22"/>
      <c r="G103" s="22"/>
    </row>
  </sheetData>
  <mergeCells count="6">
    <mergeCell ref="A13:D13"/>
    <mergeCell ref="A1:H1"/>
    <mergeCell ref="B2:D2"/>
    <mergeCell ref="E2:G2"/>
    <mergeCell ref="B6:G6"/>
    <mergeCell ref="B7:G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showGridLines="0" tabSelected="1" zoomScale="70" zoomScaleNormal="70" zoomScaleSheetLayoutView="115" workbookViewId="0">
      <selection activeCell="E13" sqref="E13"/>
    </sheetView>
  </sheetViews>
  <sheetFormatPr defaultColWidth="21.85546875" defaultRowHeight="12.75" x14ac:dyDescent="0.2"/>
  <cols>
    <col min="1" max="1" width="50.140625" style="5" customWidth="1"/>
    <col min="2" max="4" width="14.28515625" style="5" customWidth="1"/>
    <col min="5" max="5" width="47.5703125" style="5" customWidth="1"/>
    <col min="6" max="6" width="11.140625" style="22" customWidth="1"/>
    <col min="7" max="7" width="21.85546875" style="22"/>
    <col min="8" max="16384" width="21.85546875" style="5"/>
  </cols>
  <sheetData>
    <row r="1" spans="1:7" ht="13.5" thickBot="1" x14ac:dyDescent="0.25">
      <c r="A1" s="17" t="s">
        <v>15</v>
      </c>
      <c r="B1" s="19"/>
      <c r="C1" s="19"/>
      <c r="D1" s="19"/>
      <c r="E1" s="19"/>
      <c r="F1" s="21"/>
    </row>
    <row r="2" spans="1:7" s="141" customFormat="1" ht="25.5" x14ac:dyDescent="0.2">
      <c r="A2" s="23" t="s">
        <v>16</v>
      </c>
      <c r="B2" s="140" t="s">
        <v>17</v>
      </c>
      <c r="C2" s="140" t="s">
        <v>18</v>
      </c>
      <c r="D2" s="140" t="s">
        <v>19</v>
      </c>
      <c r="E2" s="23" t="s">
        <v>20</v>
      </c>
      <c r="F2" s="23" t="s">
        <v>28</v>
      </c>
      <c r="G2" s="24"/>
    </row>
    <row r="3" spans="1:7" x14ac:dyDescent="0.2">
      <c r="A3" s="142" t="s">
        <v>21</v>
      </c>
      <c r="B3" s="142"/>
      <c r="C3" s="142"/>
      <c r="D3" s="142"/>
      <c r="E3" s="142" t="s">
        <v>26</v>
      </c>
      <c r="F3" s="142">
        <v>350</v>
      </c>
    </row>
    <row r="4" spans="1:7" x14ac:dyDescent="0.2">
      <c r="A4" s="142" t="s">
        <v>22</v>
      </c>
      <c r="B4" s="143">
        <v>0.35</v>
      </c>
      <c r="C4" s="143">
        <v>0.55000000000000004</v>
      </c>
      <c r="D4" s="143">
        <v>0.1</v>
      </c>
      <c r="E4" s="144"/>
      <c r="F4" s="144"/>
    </row>
    <row r="5" spans="1:7" ht="13.5" thickBot="1" x14ac:dyDescent="0.25">
      <c r="A5" s="145" t="s">
        <v>23</v>
      </c>
      <c r="B5" s="145">
        <f>F3*B4</f>
        <v>122.49999999999999</v>
      </c>
      <c r="C5" s="145">
        <f>F3*C4</f>
        <v>192.50000000000003</v>
      </c>
      <c r="D5" s="145">
        <f>F3*D4</f>
        <v>35</v>
      </c>
      <c r="E5" s="146"/>
      <c r="F5" s="146"/>
    </row>
    <row r="6" spans="1:7" s="10" customFormat="1" ht="25.5" customHeight="1" thickBot="1" x14ac:dyDescent="0.3">
      <c r="A6" s="28" t="s">
        <v>29</v>
      </c>
      <c r="B6" s="147">
        <v>0</v>
      </c>
      <c r="C6" s="147">
        <v>0</v>
      </c>
      <c r="D6" s="147">
        <v>0</v>
      </c>
      <c r="E6" s="148" t="s">
        <v>25</v>
      </c>
      <c r="F6" s="149">
        <f>(B6*B4)+(C6*C4)+(D6*D4)</f>
        <v>0</v>
      </c>
      <c r="G6" s="150"/>
    </row>
    <row r="7" spans="1:7" x14ac:dyDescent="0.2">
      <c r="A7" s="151" t="s">
        <v>24</v>
      </c>
      <c r="B7" s="152">
        <f>B5*B6</f>
        <v>0</v>
      </c>
      <c r="C7" s="152">
        <f t="shared" ref="C7:D7" si="0">C5*C6</f>
        <v>0</v>
      </c>
      <c r="D7" s="152">
        <f t="shared" si="0"/>
        <v>0</v>
      </c>
      <c r="E7" s="153"/>
      <c r="F7" s="153"/>
    </row>
    <row r="8" spans="1:7" x14ac:dyDescent="0.2">
      <c r="A8" s="154" t="s">
        <v>36</v>
      </c>
      <c r="B8" s="155">
        <f>((F3*F6)/12)</f>
        <v>0</v>
      </c>
      <c r="C8" s="155"/>
      <c r="D8" s="155"/>
      <c r="E8" s="156" t="s">
        <v>99</v>
      </c>
      <c r="F8" s="156"/>
    </row>
    <row r="9" spans="1:7" s="24" customFormat="1" x14ac:dyDescent="0.2">
      <c r="A9" s="35" t="s">
        <v>27</v>
      </c>
      <c r="B9" s="157">
        <f>B8*12</f>
        <v>0</v>
      </c>
      <c r="C9" s="158"/>
      <c r="D9" s="158"/>
      <c r="E9" s="156" t="s">
        <v>97</v>
      </c>
      <c r="F9" s="156"/>
    </row>
    <row r="10" spans="1:7" s="22" customFormat="1" x14ac:dyDescent="0.2"/>
    <row r="11" spans="1:7" s="22" customFormat="1" x14ac:dyDescent="0.2"/>
    <row r="12" spans="1:7" s="22" customFormat="1" x14ac:dyDescent="0.2">
      <c r="A12" s="40" t="s">
        <v>44</v>
      </c>
      <c r="B12" s="44"/>
      <c r="C12" s="44"/>
      <c r="D12" s="44"/>
      <c r="E12" s="44"/>
    </row>
    <row r="13" spans="1:7" x14ac:dyDescent="0.2">
      <c r="A13" s="44"/>
      <c r="B13" s="44"/>
      <c r="C13" s="44"/>
      <c r="D13" s="44"/>
      <c r="E13" s="44"/>
      <c r="G13" s="5"/>
    </row>
    <row r="14" spans="1:7" x14ac:dyDescent="0.2">
      <c r="A14" s="41" t="s">
        <v>45</v>
      </c>
      <c r="B14" s="42"/>
      <c r="C14" s="42"/>
      <c r="D14" s="43"/>
      <c r="E14" s="44"/>
      <c r="G14" s="5"/>
    </row>
    <row r="15" spans="1:7" s="49" customFormat="1" x14ac:dyDescent="0.2">
      <c r="A15" s="45" t="s">
        <v>46</v>
      </c>
      <c r="B15" s="46"/>
      <c r="C15" s="46"/>
      <c r="D15" s="47"/>
      <c r="E15" s="48"/>
    </row>
    <row r="16" spans="1:7" s="49" customFormat="1" x14ac:dyDescent="0.2">
      <c r="A16" s="50" t="s">
        <v>47</v>
      </c>
      <c r="B16" s="51"/>
      <c r="C16" s="51"/>
      <c r="D16" s="52"/>
      <c r="E16" s="48"/>
    </row>
    <row r="17" spans="1:7" x14ac:dyDescent="0.2">
      <c r="A17" s="53"/>
      <c r="B17" s="53"/>
      <c r="C17" s="53"/>
      <c r="D17" s="53"/>
      <c r="E17" s="44"/>
      <c r="G17" s="5"/>
    </row>
    <row r="18" spans="1:7" x14ac:dyDescent="0.2">
      <c r="A18" s="54" t="s">
        <v>48</v>
      </c>
      <c r="B18" s="54" t="s">
        <v>49</v>
      </c>
      <c r="C18" s="54" t="s">
        <v>50</v>
      </c>
      <c r="D18" s="54" t="s">
        <v>51</v>
      </c>
      <c r="E18" s="54" t="s">
        <v>52</v>
      </c>
      <c r="F18" s="54" t="s">
        <v>53</v>
      </c>
      <c r="G18" s="5"/>
    </row>
    <row r="19" spans="1:7" x14ac:dyDescent="0.2">
      <c r="A19" s="55" t="s">
        <v>100</v>
      </c>
      <c r="B19" s="56"/>
      <c r="C19" s="57"/>
      <c r="D19" s="56"/>
      <c r="E19" s="56"/>
      <c r="F19" s="56"/>
      <c r="G19" s="5"/>
    </row>
    <row r="20" spans="1:7" x14ac:dyDescent="0.2">
      <c r="A20" s="58" t="s">
        <v>54</v>
      </c>
      <c r="B20" s="59" t="s">
        <v>55</v>
      </c>
      <c r="C20" s="60">
        <v>3000</v>
      </c>
      <c r="D20" s="61">
        <v>2</v>
      </c>
      <c r="E20" s="62">
        <f>+D20*C20</f>
        <v>6000</v>
      </c>
      <c r="F20" s="63" t="s">
        <v>101</v>
      </c>
      <c r="G20" s="5"/>
    </row>
    <row r="21" spans="1:7" x14ac:dyDescent="0.2">
      <c r="A21" s="58" t="s">
        <v>54</v>
      </c>
      <c r="B21" s="59" t="s">
        <v>56</v>
      </c>
      <c r="C21" s="60"/>
      <c r="D21" s="61"/>
      <c r="E21" s="62">
        <f t="shared" ref="E21:E24" si="1">+D21*C21</f>
        <v>0</v>
      </c>
      <c r="F21" s="63"/>
      <c r="G21" s="5"/>
    </row>
    <row r="22" spans="1:7" x14ac:dyDescent="0.2">
      <c r="A22" s="58" t="s">
        <v>54</v>
      </c>
      <c r="B22" s="59" t="s">
        <v>57</v>
      </c>
      <c r="C22" s="60"/>
      <c r="D22" s="61"/>
      <c r="E22" s="62">
        <f t="shared" si="1"/>
        <v>0</v>
      </c>
      <c r="F22" s="63"/>
      <c r="G22" s="5"/>
    </row>
    <row r="23" spans="1:7" x14ac:dyDescent="0.2">
      <c r="A23" s="58" t="s">
        <v>54</v>
      </c>
      <c r="B23" s="59" t="s">
        <v>58</v>
      </c>
      <c r="C23" s="60"/>
      <c r="D23" s="61"/>
      <c r="E23" s="62">
        <f t="shared" si="1"/>
        <v>0</v>
      </c>
      <c r="F23" s="63"/>
      <c r="G23" s="5"/>
    </row>
    <row r="24" spans="1:7" x14ac:dyDescent="0.2">
      <c r="A24" s="58" t="s">
        <v>54</v>
      </c>
      <c r="B24" s="59" t="s">
        <v>59</v>
      </c>
      <c r="C24" s="60"/>
      <c r="D24" s="61"/>
      <c r="E24" s="62">
        <f t="shared" si="1"/>
        <v>0</v>
      </c>
      <c r="F24" s="63"/>
      <c r="G24" s="5"/>
    </row>
    <row r="25" spans="1:7" x14ac:dyDescent="0.2">
      <c r="A25" s="64"/>
      <c r="B25" s="63"/>
      <c r="C25" s="60"/>
      <c r="D25" s="61"/>
      <c r="E25" s="62"/>
      <c r="F25" s="63"/>
      <c r="G25" s="5"/>
    </row>
    <row r="26" spans="1:7" x14ac:dyDescent="0.2">
      <c r="A26" s="64"/>
      <c r="B26" s="63"/>
      <c r="C26" s="60"/>
      <c r="D26" s="61"/>
      <c r="E26" s="62"/>
      <c r="F26" s="63"/>
      <c r="G26" s="5"/>
    </row>
    <row r="27" spans="1:7" x14ac:dyDescent="0.2">
      <c r="A27" s="64"/>
      <c r="B27" s="63"/>
      <c r="C27" s="60"/>
      <c r="D27" s="61"/>
      <c r="E27" s="62"/>
      <c r="F27" s="63"/>
      <c r="G27" s="5"/>
    </row>
    <row r="28" spans="1:7" x14ac:dyDescent="0.2">
      <c r="A28" s="64"/>
      <c r="B28" s="63"/>
      <c r="C28" s="60"/>
      <c r="D28" s="61"/>
      <c r="E28" s="62"/>
      <c r="F28" s="63"/>
      <c r="G28" s="5"/>
    </row>
    <row r="29" spans="1:7" ht="13.5" thickBot="1" x14ac:dyDescent="0.25">
      <c r="A29" s="65"/>
      <c r="B29" s="66"/>
      <c r="C29" s="67"/>
      <c r="D29" s="68"/>
      <c r="E29" s="69"/>
      <c r="F29" s="66"/>
      <c r="G29" s="5"/>
    </row>
    <row r="30" spans="1:7" ht="13.5" thickBot="1" x14ac:dyDescent="0.25">
      <c r="A30" s="70" t="s">
        <v>102</v>
      </c>
      <c r="B30" s="71"/>
      <c r="C30" s="72"/>
      <c r="D30" s="73">
        <f>SUM(D20:D29)</f>
        <v>2</v>
      </c>
      <c r="E30" s="74">
        <f>SUM(E20:E29)</f>
        <v>6000</v>
      </c>
      <c r="F30" s="75"/>
      <c r="G30" s="5"/>
    </row>
    <row r="31" spans="1:7" x14ac:dyDescent="0.2">
      <c r="A31" s="76" t="s">
        <v>48</v>
      </c>
      <c r="B31" s="76" t="s">
        <v>49</v>
      </c>
      <c r="C31" s="76" t="s">
        <v>50</v>
      </c>
      <c r="D31" s="76" t="s">
        <v>51</v>
      </c>
      <c r="E31" s="77" t="s">
        <v>52</v>
      </c>
      <c r="F31" s="76" t="s">
        <v>53</v>
      </c>
      <c r="G31" s="5"/>
    </row>
    <row r="32" spans="1:7" x14ac:dyDescent="0.2">
      <c r="A32" s="55" t="s">
        <v>103</v>
      </c>
      <c r="B32" s="56"/>
      <c r="C32" s="57"/>
      <c r="D32" s="56"/>
      <c r="E32" s="78"/>
      <c r="F32" s="56"/>
      <c r="G32" s="5"/>
    </row>
    <row r="33" spans="1:7" x14ac:dyDescent="0.2">
      <c r="A33" s="58"/>
      <c r="B33" s="59" t="s">
        <v>55</v>
      </c>
      <c r="C33" s="60">
        <v>3000</v>
      </c>
      <c r="D33" s="61">
        <v>2</v>
      </c>
      <c r="E33" s="62">
        <f>+D33*C33</f>
        <v>6000</v>
      </c>
      <c r="F33" s="63"/>
      <c r="G33" s="5"/>
    </row>
    <row r="34" spans="1:7" x14ac:dyDescent="0.2">
      <c r="A34" s="58"/>
      <c r="B34" s="59" t="s">
        <v>56</v>
      </c>
      <c r="C34" s="60"/>
      <c r="D34" s="61"/>
      <c r="E34" s="62">
        <f t="shared" ref="E34:E37" si="2">+D34*C34</f>
        <v>0</v>
      </c>
      <c r="F34" s="63"/>
      <c r="G34" s="5"/>
    </row>
    <row r="35" spans="1:7" x14ac:dyDescent="0.2">
      <c r="A35" s="58"/>
      <c r="B35" s="59" t="s">
        <v>57</v>
      </c>
      <c r="C35" s="60"/>
      <c r="D35" s="61"/>
      <c r="E35" s="62">
        <f t="shared" si="2"/>
        <v>0</v>
      </c>
      <c r="F35" s="63"/>
      <c r="G35" s="5"/>
    </row>
    <row r="36" spans="1:7" x14ac:dyDescent="0.2">
      <c r="A36" s="58"/>
      <c r="B36" s="59" t="s">
        <v>58</v>
      </c>
      <c r="C36" s="60"/>
      <c r="D36" s="61"/>
      <c r="E36" s="62">
        <f t="shared" si="2"/>
        <v>0</v>
      </c>
      <c r="F36" s="63"/>
      <c r="G36" s="5"/>
    </row>
    <row r="37" spans="1:7" x14ac:dyDescent="0.2">
      <c r="A37" s="58"/>
      <c r="B37" s="59" t="s">
        <v>59</v>
      </c>
      <c r="C37" s="60"/>
      <c r="D37" s="61"/>
      <c r="E37" s="62">
        <f t="shared" si="2"/>
        <v>0</v>
      </c>
      <c r="F37" s="63"/>
      <c r="G37" s="5"/>
    </row>
    <row r="38" spans="1:7" x14ac:dyDescent="0.2">
      <c r="A38" s="64"/>
      <c r="B38" s="63"/>
      <c r="C38" s="60"/>
      <c r="D38" s="61"/>
      <c r="E38" s="62"/>
      <c r="F38" s="63"/>
      <c r="G38" s="5"/>
    </row>
    <row r="39" spans="1:7" x14ac:dyDescent="0.2">
      <c r="A39" s="64"/>
      <c r="B39" s="63"/>
      <c r="C39" s="60"/>
      <c r="D39" s="61"/>
      <c r="E39" s="62"/>
      <c r="F39" s="63"/>
      <c r="G39" s="5"/>
    </row>
    <row r="40" spans="1:7" x14ac:dyDescent="0.2">
      <c r="A40" s="64"/>
      <c r="B40" s="63"/>
      <c r="C40" s="60"/>
      <c r="D40" s="61"/>
      <c r="E40" s="62"/>
      <c r="F40" s="63"/>
      <c r="G40" s="5"/>
    </row>
    <row r="41" spans="1:7" x14ac:dyDescent="0.2">
      <c r="A41" s="64"/>
      <c r="B41" s="63"/>
      <c r="C41" s="60"/>
      <c r="D41" s="61"/>
      <c r="E41" s="62"/>
      <c r="F41" s="63"/>
      <c r="G41" s="5"/>
    </row>
    <row r="42" spans="1:7" x14ac:dyDescent="0.2">
      <c r="A42" s="79"/>
      <c r="B42" s="80"/>
      <c r="C42" s="81"/>
      <c r="D42" s="82"/>
      <c r="E42" s="62"/>
      <c r="F42" s="80"/>
      <c r="G42" s="5"/>
    </row>
    <row r="43" spans="1:7" ht="13.5" thickBot="1" x14ac:dyDescent="0.25">
      <c r="A43" s="79"/>
      <c r="B43" s="80"/>
      <c r="C43" s="81"/>
      <c r="D43" s="82"/>
      <c r="E43" s="62"/>
      <c r="F43" s="80"/>
      <c r="G43" s="5"/>
    </row>
    <row r="44" spans="1:7" ht="13.5" thickBot="1" x14ac:dyDescent="0.25">
      <c r="A44" s="70" t="s">
        <v>104</v>
      </c>
      <c r="B44" s="71"/>
      <c r="C44" s="72"/>
      <c r="D44" s="73">
        <f>SUM(D33:D43)</f>
        <v>2</v>
      </c>
      <c r="E44" s="74">
        <f>SUM(E33:E43)</f>
        <v>6000</v>
      </c>
      <c r="F44" s="75"/>
      <c r="G44" s="5"/>
    </row>
    <row r="45" spans="1:7" x14ac:dyDescent="0.2">
      <c r="A45" s="54" t="s">
        <v>48</v>
      </c>
      <c r="B45" s="54" t="s">
        <v>49</v>
      </c>
      <c r="C45" s="54" t="s">
        <v>50</v>
      </c>
      <c r="D45" s="54" t="s">
        <v>51</v>
      </c>
      <c r="E45" s="159" t="s">
        <v>52</v>
      </c>
      <c r="F45" s="54" t="s">
        <v>53</v>
      </c>
      <c r="G45" s="5"/>
    </row>
    <row r="46" spans="1:7" x14ac:dyDescent="0.2">
      <c r="A46" s="55" t="s">
        <v>105</v>
      </c>
      <c r="B46" s="56"/>
      <c r="C46" s="57"/>
      <c r="D46" s="56"/>
      <c r="E46" s="78"/>
      <c r="F46" s="56"/>
      <c r="G46" s="5"/>
    </row>
    <row r="47" spans="1:7" x14ac:dyDescent="0.2">
      <c r="A47" s="58"/>
      <c r="B47" s="59" t="s">
        <v>55</v>
      </c>
      <c r="C47" s="60">
        <v>3000</v>
      </c>
      <c r="D47" s="61">
        <v>2</v>
      </c>
      <c r="E47" s="62">
        <f>+D47*C47</f>
        <v>6000</v>
      </c>
      <c r="F47" s="63"/>
      <c r="G47" s="5"/>
    </row>
    <row r="48" spans="1:7" x14ac:dyDescent="0.2">
      <c r="A48" s="58"/>
      <c r="B48" s="59" t="s">
        <v>56</v>
      </c>
      <c r="C48" s="60"/>
      <c r="D48" s="61"/>
      <c r="E48" s="62">
        <f t="shared" ref="E48:E51" si="3">+D48*C48</f>
        <v>0</v>
      </c>
      <c r="F48" s="63"/>
      <c r="G48" s="5"/>
    </row>
    <row r="49" spans="1:7" x14ac:dyDescent="0.2">
      <c r="A49" s="58"/>
      <c r="B49" s="59" t="s">
        <v>57</v>
      </c>
      <c r="C49" s="60"/>
      <c r="D49" s="61"/>
      <c r="E49" s="62">
        <f t="shared" si="3"/>
        <v>0</v>
      </c>
      <c r="F49" s="63"/>
      <c r="G49" s="5"/>
    </row>
    <row r="50" spans="1:7" x14ac:dyDescent="0.2">
      <c r="A50" s="58"/>
      <c r="B50" s="59" t="s">
        <v>58</v>
      </c>
      <c r="C50" s="60"/>
      <c r="D50" s="61"/>
      <c r="E50" s="62">
        <f t="shared" si="3"/>
        <v>0</v>
      </c>
      <c r="F50" s="63"/>
      <c r="G50" s="5"/>
    </row>
    <row r="51" spans="1:7" x14ac:dyDescent="0.2">
      <c r="A51" s="58"/>
      <c r="B51" s="59" t="s">
        <v>59</v>
      </c>
      <c r="C51" s="60"/>
      <c r="D51" s="61"/>
      <c r="E51" s="62">
        <f t="shared" si="3"/>
        <v>0</v>
      </c>
      <c r="F51" s="63"/>
      <c r="G51" s="5"/>
    </row>
    <row r="52" spans="1:7" x14ac:dyDescent="0.2">
      <c r="A52" s="64"/>
      <c r="B52" s="63"/>
      <c r="C52" s="60"/>
      <c r="D52" s="61"/>
      <c r="E52" s="62"/>
      <c r="F52" s="63"/>
      <c r="G52" s="5"/>
    </row>
    <row r="53" spans="1:7" x14ac:dyDescent="0.2">
      <c r="A53" s="64"/>
      <c r="B53" s="63"/>
      <c r="C53" s="60"/>
      <c r="D53" s="61"/>
      <c r="E53" s="62"/>
      <c r="F53" s="63"/>
      <c r="G53" s="5"/>
    </row>
    <row r="54" spans="1:7" x14ac:dyDescent="0.2">
      <c r="A54" s="64"/>
      <c r="B54" s="63"/>
      <c r="C54" s="60"/>
      <c r="D54" s="61"/>
      <c r="E54" s="62"/>
      <c r="F54" s="63"/>
      <c r="G54" s="5"/>
    </row>
    <row r="55" spans="1:7" x14ac:dyDescent="0.2">
      <c r="A55" s="64"/>
      <c r="B55" s="63"/>
      <c r="C55" s="60"/>
      <c r="D55" s="61"/>
      <c r="E55" s="62"/>
      <c r="F55" s="63"/>
      <c r="G55" s="5"/>
    </row>
    <row r="56" spans="1:7" ht="13.5" thickBot="1" x14ac:dyDescent="0.25">
      <c r="A56" s="79"/>
      <c r="B56" s="80"/>
      <c r="C56" s="81"/>
      <c r="D56" s="82"/>
      <c r="E56" s="62"/>
      <c r="F56" s="80"/>
      <c r="G56" s="5"/>
    </row>
    <row r="57" spans="1:7" ht="13.5" thickBot="1" x14ac:dyDescent="0.25">
      <c r="A57" s="70" t="s">
        <v>106</v>
      </c>
      <c r="B57" s="71"/>
      <c r="C57" s="72"/>
      <c r="D57" s="73">
        <f>SUM(D45:D56)</f>
        <v>2</v>
      </c>
      <c r="E57" s="74">
        <f>SUM(E45:E56)</f>
        <v>6000</v>
      </c>
      <c r="F57" s="75"/>
      <c r="G57" s="5"/>
    </row>
    <row r="58" spans="1:7" x14ac:dyDescent="0.2">
      <c r="A58" s="83" t="s">
        <v>62</v>
      </c>
      <c r="B58" s="84"/>
      <c r="C58" s="85"/>
      <c r="D58" s="86">
        <f>+D57+D44+D30</f>
        <v>6</v>
      </c>
      <c r="E58" s="87">
        <f>+E57+E44+E30</f>
        <v>18000</v>
      </c>
      <c r="F58" s="88"/>
      <c r="G58" s="5"/>
    </row>
    <row r="59" spans="1:7" x14ac:dyDescent="0.2">
      <c r="A59" s="44"/>
      <c r="B59" s="44"/>
      <c r="C59" s="44"/>
      <c r="D59" s="44"/>
      <c r="E59" s="44"/>
      <c r="G59" s="5"/>
    </row>
    <row r="60" spans="1:7" x14ac:dyDescent="0.2">
      <c r="A60" s="54" t="s">
        <v>63</v>
      </c>
      <c r="B60" s="54" t="s">
        <v>64</v>
      </c>
      <c r="C60" s="54" t="s">
        <v>100</v>
      </c>
      <c r="D60" s="54" t="s">
        <v>103</v>
      </c>
      <c r="E60" s="54" t="s">
        <v>105</v>
      </c>
      <c r="G60" s="5"/>
    </row>
    <row r="61" spans="1:7" x14ac:dyDescent="0.2">
      <c r="A61" s="79" t="s">
        <v>65</v>
      </c>
      <c r="B61" s="89">
        <f>+E58</f>
        <v>18000</v>
      </c>
      <c r="C61" s="90">
        <f>+E30</f>
        <v>6000</v>
      </c>
      <c r="D61" s="90">
        <f>+E44</f>
        <v>6000</v>
      </c>
      <c r="E61" s="90">
        <f>+E57</f>
        <v>6000</v>
      </c>
      <c r="G61" s="5"/>
    </row>
    <row r="62" spans="1:7" x14ac:dyDescent="0.2">
      <c r="A62" s="79" t="s">
        <v>66</v>
      </c>
      <c r="B62" s="91">
        <v>1</v>
      </c>
      <c r="C62" s="91">
        <v>1</v>
      </c>
      <c r="D62" s="91">
        <v>1</v>
      </c>
      <c r="E62" s="91">
        <v>1</v>
      </c>
      <c r="G62" s="5"/>
    </row>
    <row r="63" spans="1:7" x14ac:dyDescent="0.2">
      <c r="A63" s="79" t="s">
        <v>67</v>
      </c>
      <c r="B63" s="91">
        <v>0.08</v>
      </c>
      <c r="C63" s="91">
        <v>0.08</v>
      </c>
      <c r="D63" s="91">
        <v>0.08</v>
      </c>
      <c r="E63" s="91">
        <v>0.08</v>
      </c>
      <c r="G63" s="5"/>
    </row>
    <row r="64" spans="1:7" x14ac:dyDescent="0.2">
      <c r="A64" s="79" t="s">
        <v>68</v>
      </c>
      <c r="B64" s="91">
        <v>0.08</v>
      </c>
      <c r="C64" s="91">
        <v>0.08</v>
      </c>
      <c r="D64" s="91">
        <v>0.08</v>
      </c>
      <c r="E64" s="91">
        <v>0.08</v>
      </c>
      <c r="G64" s="5"/>
    </row>
    <row r="65" spans="1:7" x14ac:dyDescent="0.2">
      <c r="A65" s="79" t="s">
        <v>69</v>
      </c>
      <c r="B65" s="91">
        <v>0</v>
      </c>
      <c r="C65" s="91">
        <v>0</v>
      </c>
      <c r="D65" s="91">
        <v>0</v>
      </c>
      <c r="E65" s="91">
        <v>0</v>
      </c>
      <c r="G65" s="5"/>
    </row>
    <row r="66" spans="1:7" x14ac:dyDescent="0.2">
      <c r="A66" s="79" t="s">
        <v>70</v>
      </c>
      <c r="B66" s="91">
        <v>0.26</v>
      </c>
      <c r="C66" s="91">
        <v>0.26</v>
      </c>
      <c r="D66" s="91">
        <v>0.26</v>
      </c>
      <c r="E66" s="91">
        <v>0.26</v>
      </c>
      <c r="G66" s="5"/>
    </row>
    <row r="67" spans="1:7" x14ac:dyDescent="0.2">
      <c r="A67" s="92" t="s">
        <v>71</v>
      </c>
      <c r="B67" s="93">
        <f>(B61*B62)*(1+(B63+B64+B65))*(1+B66)</f>
        <v>26308.799999999999</v>
      </c>
      <c r="C67" s="93">
        <f t="shared" ref="C67:E67" si="4">(C61*C62)*(1+(C63+C64+C65))*(1+C66)</f>
        <v>8769.5999999999985</v>
      </c>
      <c r="D67" s="93">
        <f t="shared" si="4"/>
        <v>8769.5999999999985</v>
      </c>
      <c r="E67" s="93">
        <f t="shared" si="4"/>
        <v>8769.5999999999985</v>
      </c>
      <c r="G67" s="5"/>
    </row>
    <row r="68" spans="1:7" x14ac:dyDescent="0.2">
      <c r="A68" s="92" t="s">
        <v>72</v>
      </c>
      <c r="B68" s="93">
        <f>+B67*12</f>
        <v>315705.59999999998</v>
      </c>
      <c r="C68" s="93">
        <f t="shared" ref="C68:E68" si="5">+C67*12</f>
        <v>105235.19999999998</v>
      </c>
      <c r="D68" s="93">
        <f t="shared" si="5"/>
        <v>105235.19999999998</v>
      </c>
      <c r="E68" s="93">
        <f t="shared" si="5"/>
        <v>105235.19999999998</v>
      </c>
      <c r="G68" s="5"/>
    </row>
    <row r="69" spans="1:7" x14ac:dyDescent="0.2">
      <c r="A69" s="44"/>
      <c r="B69" s="44"/>
      <c r="C69" s="94"/>
      <c r="D69" s="95"/>
      <c r="E69" s="94"/>
      <c r="G69" s="5"/>
    </row>
    <row r="70" spans="1:7" x14ac:dyDescent="0.2">
      <c r="A70" s="40" t="s">
        <v>73</v>
      </c>
      <c r="B70" s="44"/>
      <c r="C70" s="94"/>
      <c r="D70" s="95"/>
      <c r="E70" s="94"/>
      <c r="G70" s="5"/>
    </row>
    <row r="71" spans="1:7" x14ac:dyDescent="0.2">
      <c r="A71" s="96" t="s">
        <v>74</v>
      </c>
      <c r="B71" s="44"/>
      <c r="C71" s="94"/>
      <c r="D71" s="95"/>
      <c r="E71" s="94"/>
      <c r="G71" s="5"/>
    </row>
    <row r="72" spans="1:7" x14ac:dyDescent="0.2">
      <c r="A72" s="54" t="s">
        <v>63</v>
      </c>
      <c r="B72" s="54" t="s">
        <v>64</v>
      </c>
      <c r="C72" s="54" t="s">
        <v>100</v>
      </c>
      <c r="D72" s="54" t="s">
        <v>103</v>
      </c>
      <c r="E72" s="54" t="s">
        <v>105</v>
      </c>
      <c r="G72" s="5"/>
    </row>
    <row r="73" spans="1:7" x14ac:dyDescent="0.2">
      <c r="A73" s="79" t="s">
        <v>75</v>
      </c>
      <c r="B73" s="160">
        <v>10000</v>
      </c>
      <c r="C73" s="161" t="e">
        <f>+$D$28/$D$56*B73</f>
        <v>#DIV/0!</v>
      </c>
      <c r="D73" s="161" t="e">
        <f>+$D$42/$D$56*B73</f>
        <v>#DIV/0!</v>
      </c>
      <c r="E73" s="161" t="e">
        <f>+$D$55/$D$56*B73</f>
        <v>#DIV/0!</v>
      </c>
      <c r="G73" s="5"/>
    </row>
    <row r="74" spans="1:7" x14ac:dyDescent="0.2">
      <c r="A74" s="79" t="s">
        <v>76</v>
      </c>
      <c r="B74" s="160">
        <v>2500</v>
      </c>
      <c r="C74" s="161" t="e">
        <f>+$D$28/$D$56*B74</f>
        <v>#DIV/0!</v>
      </c>
      <c r="D74" s="161" t="e">
        <f>+$D$42/$D$56*B74</f>
        <v>#DIV/0!</v>
      </c>
      <c r="E74" s="161" t="e">
        <f>+$D$55/$D$56*B74</f>
        <v>#DIV/0!</v>
      </c>
      <c r="G74" s="5"/>
    </row>
    <row r="75" spans="1:7" x14ac:dyDescent="0.2">
      <c r="A75" s="79" t="s">
        <v>77</v>
      </c>
      <c r="B75" s="160">
        <v>300</v>
      </c>
      <c r="C75" s="161" t="e">
        <f>+$D$28/$D$56*B75</f>
        <v>#DIV/0!</v>
      </c>
      <c r="D75" s="161" t="e">
        <f>+$D$42/$D$56*B75</f>
        <v>#DIV/0!</v>
      </c>
      <c r="E75" s="161" t="e">
        <f>+$D$55/$D$56*B75</f>
        <v>#DIV/0!</v>
      </c>
      <c r="G75" s="5"/>
    </row>
    <row r="76" spans="1:7" x14ac:dyDescent="0.2">
      <c r="A76" s="55" t="s">
        <v>78</v>
      </c>
      <c r="B76" s="162">
        <f>SUM(B73:B75)</f>
        <v>12800</v>
      </c>
      <c r="C76" s="162" t="e">
        <f t="shared" ref="C76:E76" si="6">SUM(C73:C75)</f>
        <v>#DIV/0!</v>
      </c>
      <c r="D76" s="162" t="e">
        <f t="shared" si="6"/>
        <v>#DIV/0!</v>
      </c>
      <c r="E76" s="162" t="e">
        <f t="shared" si="6"/>
        <v>#DIV/0!</v>
      </c>
      <c r="G76" s="5"/>
    </row>
    <row r="77" spans="1:7" x14ac:dyDescent="0.2">
      <c r="A77" s="44"/>
      <c r="B77" s="44"/>
      <c r="C77" s="94"/>
      <c r="D77" s="94"/>
      <c r="E77" s="44"/>
      <c r="G77" s="5"/>
    </row>
    <row r="78" spans="1:7" x14ac:dyDescent="0.2">
      <c r="A78" s="55" t="s">
        <v>79</v>
      </c>
      <c r="B78" s="163">
        <f>+B76+B68</f>
        <v>328505.59999999998</v>
      </c>
      <c r="C78" s="163" t="e">
        <f t="shared" ref="C78:E78" si="7">+C76+C68</f>
        <v>#DIV/0!</v>
      </c>
      <c r="D78" s="163" t="e">
        <f t="shared" si="7"/>
        <v>#DIV/0!</v>
      </c>
      <c r="E78" s="163" t="e">
        <f t="shared" si="7"/>
        <v>#DIV/0!</v>
      </c>
      <c r="G78" s="5"/>
    </row>
    <row r="79" spans="1:7" x14ac:dyDescent="0.2">
      <c r="A79" s="44"/>
      <c r="B79" s="44"/>
      <c r="C79" s="94"/>
      <c r="D79" s="94"/>
      <c r="E79" s="44"/>
      <c r="G79" s="5"/>
    </row>
    <row r="80" spans="1:7" x14ac:dyDescent="0.2">
      <c r="A80" s="40" t="s">
        <v>80</v>
      </c>
      <c r="B80" s="44"/>
      <c r="C80" s="94"/>
      <c r="D80" s="94"/>
      <c r="E80" s="44"/>
      <c r="G80" s="5"/>
    </row>
    <row r="81" spans="1:7" x14ac:dyDescent="0.2">
      <c r="A81" s="54" t="s">
        <v>63</v>
      </c>
      <c r="B81" s="54" t="s">
        <v>64</v>
      </c>
      <c r="C81" s="54" t="s">
        <v>100</v>
      </c>
      <c r="D81" s="54" t="s">
        <v>103</v>
      </c>
      <c r="E81" s="54" t="s">
        <v>105</v>
      </c>
      <c r="G81" s="5"/>
    </row>
    <row r="82" spans="1:7" x14ac:dyDescent="0.2">
      <c r="A82" s="100" t="s">
        <v>81</v>
      </c>
      <c r="B82" s="101"/>
      <c r="C82" s="63"/>
      <c r="D82" s="63"/>
      <c r="E82" s="64"/>
      <c r="G82" s="5"/>
    </row>
    <row r="83" spans="1:7" x14ac:dyDescent="0.2">
      <c r="A83" s="100" t="s">
        <v>82</v>
      </c>
      <c r="B83" s="101"/>
      <c r="C83" s="63"/>
      <c r="D83" s="63"/>
      <c r="E83" s="64"/>
      <c r="G83" s="5"/>
    </row>
    <row r="84" spans="1:7" x14ac:dyDescent="0.2">
      <c r="A84" s="100" t="s">
        <v>83</v>
      </c>
      <c r="B84" s="101"/>
      <c r="C84" s="63"/>
      <c r="D84" s="63"/>
      <c r="E84" s="64"/>
      <c r="G84" s="5"/>
    </row>
    <row r="85" spans="1:7" x14ac:dyDescent="0.2">
      <c r="A85" s="100" t="s">
        <v>84</v>
      </c>
      <c r="B85" s="101"/>
      <c r="C85" s="63"/>
      <c r="D85" s="63"/>
      <c r="E85" s="64"/>
      <c r="G85" s="5"/>
    </row>
    <row r="86" spans="1:7" x14ac:dyDescent="0.2">
      <c r="A86" s="102" t="s">
        <v>85</v>
      </c>
      <c r="B86" s="101"/>
      <c r="C86" s="63"/>
      <c r="D86" s="63"/>
      <c r="E86" s="64"/>
      <c r="G86" s="5"/>
    </row>
    <row r="87" spans="1:7" x14ac:dyDescent="0.2">
      <c r="A87" s="103" t="s">
        <v>86</v>
      </c>
      <c r="B87" s="101"/>
      <c r="C87" s="63"/>
      <c r="D87" s="63"/>
      <c r="E87" s="64"/>
      <c r="G87" s="5"/>
    </row>
    <row r="88" spans="1:7" x14ac:dyDescent="0.2">
      <c r="A88" s="103" t="s">
        <v>86</v>
      </c>
      <c r="B88" s="101"/>
      <c r="C88" s="63"/>
      <c r="D88" s="63"/>
      <c r="E88" s="64"/>
      <c r="G88" s="5"/>
    </row>
    <row r="89" spans="1:7" x14ac:dyDescent="0.2">
      <c r="A89" s="103" t="s">
        <v>86</v>
      </c>
      <c r="B89" s="101"/>
      <c r="C89" s="63"/>
      <c r="D89" s="63"/>
      <c r="E89" s="64"/>
      <c r="G89" s="5"/>
    </row>
    <row r="90" spans="1:7" x14ac:dyDescent="0.2">
      <c r="A90" s="103" t="s">
        <v>86</v>
      </c>
      <c r="B90" s="101"/>
      <c r="C90" s="63"/>
      <c r="D90" s="63"/>
      <c r="E90" s="64"/>
      <c r="G90" s="5"/>
    </row>
    <row r="91" spans="1:7" x14ac:dyDescent="0.2">
      <c r="A91" s="103" t="s">
        <v>86</v>
      </c>
      <c r="B91" s="101"/>
      <c r="C91" s="63"/>
      <c r="D91" s="63"/>
      <c r="E91" s="64"/>
      <c r="G91" s="5"/>
    </row>
    <row r="92" spans="1:7" ht="13.5" thickBot="1" x14ac:dyDescent="0.25">
      <c r="A92" s="104" t="s">
        <v>86</v>
      </c>
      <c r="B92" s="105"/>
      <c r="C92" s="106"/>
      <c r="D92" s="106"/>
      <c r="E92" s="164"/>
      <c r="G92" s="5"/>
    </row>
    <row r="93" spans="1:7" x14ac:dyDescent="0.2">
      <c r="A93" s="107" t="s">
        <v>87</v>
      </c>
      <c r="B93" s="108">
        <f>SUM(B82:B92)</f>
        <v>0</v>
      </c>
      <c r="C93" s="108">
        <f t="shared" ref="C93:E93" si="8">SUM(C82:C92)</f>
        <v>0</v>
      </c>
      <c r="D93" s="108">
        <f t="shared" si="8"/>
        <v>0</v>
      </c>
      <c r="E93" s="108">
        <f t="shared" si="8"/>
        <v>0</v>
      </c>
      <c r="G93" s="5"/>
    </row>
    <row r="94" spans="1:7" ht="17.45" customHeight="1" thickBot="1" x14ac:dyDescent="0.25">
      <c r="A94" s="109" t="s">
        <v>88</v>
      </c>
      <c r="B94" s="110">
        <f>+B93/B78</f>
        <v>0</v>
      </c>
      <c r="C94" s="110" t="e">
        <f>+C93/C78</f>
        <v>#DIV/0!</v>
      </c>
      <c r="D94" s="110" t="e">
        <f>+D93/D78</f>
        <v>#DIV/0!</v>
      </c>
      <c r="E94" s="165" t="e">
        <f>+E93/E78</f>
        <v>#DIV/0!</v>
      </c>
      <c r="G94" s="5"/>
    </row>
    <row r="95" spans="1:7" x14ac:dyDescent="0.2">
      <c r="A95" s="111"/>
      <c r="B95" s="112"/>
      <c r="C95" s="94"/>
      <c r="D95" s="94"/>
      <c r="E95" s="44"/>
      <c r="G95" s="5"/>
    </row>
    <row r="96" spans="1:7" x14ac:dyDescent="0.2">
      <c r="A96" s="40" t="s">
        <v>89</v>
      </c>
      <c r="B96" s="112"/>
      <c r="C96" s="94"/>
      <c r="D96" s="94"/>
      <c r="E96" s="44"/>
      <c r="G96" s="5"/>
    </row>
    <row r="97" spans="1:7" x14ac:dyDescent="0.2">
      <c r="A97" s="54" t="s">
        <v>63</v>
      </c>
      <c r="B97" s="54" t="s">
        <v>64</v>
      </c>
      <c r="C97" s="54" t="s">
        <v>100</v>
      </c>
      <c r="D97" s="54" t="s">
        <v>103</v>
      </c>
      <c r="E97" s="54" t="s">
        <v>105</v>
      </c>
      <c r="G97" s="5"/>
    </row>
    <row r="98" spans="1:7" x14ac:dyDescent="0.2">
      <c r="A98" s="100" t="s">
        <v>90</v>
      </c>
      <c r="B98" s="101"/>
      <c r="C98" s="63"/>
      <c r="D98" s="63"/>
      <c r="E98" s="64"/>
      <c r="G98" s="5"/>
    </row>
    <row r="99" spans="1:7" x14ac:dyDescent="0.2">
      <c r="A99" s="103" t="s">
        <v>86</v>
      </c>
      <c r="B99" s="101"/>
      <c r="C99" s="63"/>
      <c r="D99" s="63"/>
      <c r="E99" s="64"/>
      <c r="G99" s="5"/>
    </row>
    <row r="100" spans="1:7" x14ac:dyDescent="0.2">
      <c r="A100" s="103" t="s">
        <v>86</v>
      </c>
      <c r="B100" s="101"/>
      <c r="C100" s="63"/>
      <c r="D100" s="63"/>
      <c r="E100" s="64"/>
      <c r="G100" s="5"/>
    </row>
    <row r="101" spans="1:7" x14ac:dyDescent="0.2">
      <c r="A101" s="103" t="s">
        <v>86</v>
      </c>
      <c r="B101" s="101"/>
      <c r="C101" s="63"/>
      <c r="D101" s="63"/>
      <c r="E101" s="64"/>
      <c r="G101" s="5"/>
    </row>
    <row r="102" spans="1:7" x14ac:dyDescent="0.2">
      <c r="A102" s="103" t="s">
        <v>86</v>
      </c>
      <c r="B102" s="101"/>
      <c r="C102" s="63"/>
      <c r="D102" s="63"/>
      <c r="E102" s="64"/>
      <c r="G102" s="5"/>
    </row>
    <row r="103" spans="1:7" x14ac:dyDescent="0.2">
      <c r="A103" s="103" t="s">
        <v>86</v>
      </c>
      <c r="B103" s="101"/>
      <c r="C103" s="63"/>
      <c r="D103" s="63"/>
      <c r="E103" s="64"/>
      <c r="G103" s="5"/>
    </row>
    <row r="104" spans="1:7" x14ac:dyDescent="0.2">
      <c r="A104" s="92" t="s">
        <v>91</v>
      </c>
      <c r="B104" s="113">
        <f>B75*(B91)</f>
        <v>0</v>
      </c>
      <c r="C104" s="113" t="e">
        <f>C75*(C91)</f>
        <v>#DIV/0!</v>
      </c>
      <c r="D104" s="113" t="e">
        <f>D75*(D91)</f>
        <v>#DIV/0!</v>
      </c>
      <c r="E104" s="113" t="e">
        <f>E75*(E91)</f>
        <v>#DIV/0!</v>
      </c>
      <c r="G104" s="5"/>
    </row>
    <row r="105" spans="1:7" ht="13.5" thickBot="1" x14ac:dyDescent="0.25">
      <c r="A105" s="111"/>
      <c r="B105" s="112"/>
      <c r="C105" s="94"/>
      <c r="D105" s="94"/>
      <c r="E105" s="44"/>
      <c r="G105" s="5"/>
    </row>
    <row r="106" spans="1:7" x14ac:dyDescent="0.2">
      <c r="A106" s="114" t="s">
        <v>92</v>
      </c>
      <c r="B106" s="115" t="s">
        <v>64</v>
      </c>
      <c r="C106" s="115" t="s">
        <v>100</v>
      </c>
      <c r="D106" s="115" t="s">
        <v>103</v>
      </c>
      <c r="E106" s="166" t="s">
        <v>105</v>
      </c>
      <c r="G106" s="5"/>
    </row>
    <row r="107" spans="1:7" x14ac:dyDescent="0.2">
      <c r="A107" s="116" t="s">
        <v>92</v>
      </c>
      <c r="B107" s="93">
        <f>+B104+B93+B78</f>
        <v>328505.59999999998</v>
      </c>
      <c r="C107" s="93" t="e">
        <f>+C104+C93+C78</f>
        <v>#DIV/0!</v>
      </c>
      <c r="D107" s="93" t="e">
        <f>+D104+D93+D78</f>
        <v>#DIV/0!</v>
      </c>
      <c r="E107" s="167" t="e">
        <f>+E104+E93+E78</f>
        <v>#DIV/0!</v>
      </c>
      <c r="G107" s="5"/>
    </row>
    <row r="108" spans="1:7" x14ac:dyDescent="0.2">
      <c r="A108" s="116" t="s">
        <v>93</v>
      </c>
      <c r="B108" s="79">
        <f>SUM(C108:E108)</f>
        <v>0</v>
      </c>
      <c r="C108" s="58">
        <f>+B7</f>
        <v>0</v>
      </c>
      <c r="D108" s="58">
        <f t="shared" ref="D108:E108" si="9">+C7</f>
        <v>0</v>
      </c>
      <c r="E108" s="168">
        <f t="shared" si="9"/>
        <v>0</v>
      </c>
      <c r="G108" s="5"/>
    </row>
    <row r="109" spans="1:7" ht="13.5" thickBot="1" x14ac:dyDescent="0.25">
      <c r="A109" s="109" t="s">
        <v>95</v>
      </c>
      <c r="B109" s="93"/>
      <c r="C109" s="93" t="e">
        <f>+C107/C108</f>
        <v>#DIV/0!</v>
      </c>
      <c r="D109" s="93" t="e">
        <f t="shared" ref="D109:E109" si="10">+D107/D108</f>
        <v>#DIV/0!</v>
      </c>
      <c r="E109" s="167" t="e">
        <f t="shared" si="10"/>
        <v>#DIV/0!</v>
      </c>
      <c r="G109" s="5"/>
    </row>
    <row r="110" spans="1:7" ht="13.5" thickBot="1" x14ac:dyDescent="0.25">
      <c r="G110" s="5"/>
    </row>
    <row r="111" spans="1:7" x14ac:dyDescent="0.2">
      <c r="A111" s="169" t="s">
        <v>92</v>
      </c>
      <c r="B111" s="170"/>
      <c r="C111" s="171" t="s">
        <v>100</v>
      </c>
      <c r="D111" s="115" t="s">
        <v>103</v>
      </c>
      <c r="E111" s="166" t="s">
        <v>105</v>
      </c>
      <c r="G111" s="5"/>
    </row>
    <row r="112" spans="1:7" x14ac:dyDescent="0.2">
      <c r="A112" s="172" t="s">
        <v>107</v>
      </c>
      <c r="B112" s="173"/>
      <c r="C112" s="174">
        <f>SUM(C113:C115)</f>
        <v>0</v>
      </c>
      <c r="D112" s="174">
        <f>SUM(D113:D115)</f>
        <v>0</v>
      </c>
      <c r="E112" s="174">
        <f>SUM(E113:E115)</f>
        <v>0</v>
      </c>
      <c r="G112" s="5"/>
    </row>
    <row r="113" spans="1:7" x14ac:dyDescent="0.2">
      <c r="A113" s="175" t="s">
        <v>108</v>
      </c>
      <c r="B113" s="176"/>
      <c r="C113" s="177"/>
      <c r="D113" s="178"/>
      <c r="E113" s="178"/>
      <c r="G113" s="5"/>
    </row>
    <row r="114" spans="1:7" x14ac:dyDescent="0.2">
      <c r="A114" s="175" t="s">
        <v>109</v>
      </c>
      <c r="B114" s="176"/>
      <c r="C114" s="177"/>
      <c r="D114" s="178"/>
      <c r="E114" s="178"/>
      <c r="G114" s="5"/>
    </row>
    <row r="115" spans="1:7" x14ac:dyDescent="0.2">
      <c r="A115" s="175" t="s">
        <v>110</v>
      </c>
      <c r="B115" s="176"/>
      <c r="C115" s="177"/>
      <c r="D115" s="178"/>
      <c r="E115" s="178"/>
      <c r="G115" s="5"/>
    </row>
    <row r="116" spans="1:7" x14ac:dyDescent="0.2">
      <c r="A116" s="179"/>
      <c r="B116" s="179"/>
      <c r="G116" s="5"/>
    </row>
    <row r="117" spans="1:7" x14ac:dyDescent="0.2">
      <c r="G117" s="5"/>
    </row>
    <row r="118" spans="1:7" x14ac:dyDescent="0.2">
      <c r="G118" s="5"/>
    </row>
    <row r="119" spans="1:7" x14ac:dyDescent="0.2">
      <c r="G119" s="5"/>
    </row>
    <row r="120" spans="1:7" x14ac:dyDescent="0.2">
      <c r="G120" s="5"/>
    </row>
  </sheetData>
  <mergeCells count="9">
    <mergeCell ref="A14:D14"/>
    <mergeCell ref="A1:F1"/>
    <mergeCell ref="B9:D9"/>
    <mergeCell ref="E4:F4"/>
    <mergeCell ref="E5:F5"/>
    <mergeCell ref="E7:F7"/>
    <mergeCell ref="E8:F8"/>
    <mergeCell ref="E9:F9"/>
    <mergeCell ref="B8:D8"/>
  </mergeCells>
  <pageMargins left="0.70866141732283472" right="0.70866141732283472" top="0.74803149606299213" bottom="0.74803149606299213" header="0.31496062992125984" footer="0.31496062992125984"/>
  <pageSetup paperSize="9" scale="92" orientation="landscape" r:id="rId1"/>
  <headerFooter>
    <oddHeader>&amp;C&amp;"-,Vet"&amp;12Bijlage 2 Prijsopgaaf</oddHeader>
    <oddFooter>&amp;LBijlage 2 Prijsopgaaf &amp;R&amp;A pagina &amp;P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5A57017CB688E4C9DB358B34476C347" ma:contentTypeVersion="4" ma:contentTypeDescription="Een nieuw document maken." ma:contentTypeScope="" ma:versionID="ecd172d681e9477815f84c94ea5ac30d">
  <xsd:schema xmlns:xsd="http://www.w3.org/2001/XMLSchema" xmlns:xs="http://www.w3.org/2001/XMLSchema" xmlns:p="http://schemas.microsoft.com/office/2006/metadata/properties" xmlns:ns2="85cd8025-4832-437b-986a-4725dd4a279a" xmlns:ns3="0cde73f0-7176-4fdc-b3ff-39c75fe77f2f" targetNamespace="http://schemas.microsoft.com/office/2006/metadata/properties" ma:root="true" ma:fieldsID="7094c955507e0034c223138cc4986933" ns2:_="" ns3:_="">
    <xsd:import namespace="85cd8025-4832-437b-986a-4725dd4a279a"/>
    <xsd:import namespace="0cde73f0-7176-4fdc-b3ff-39c75fe77f2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cd8025-4832-437b-986a-4725dd4a279a"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cde73f0-7176-4fdc-b3ff-39c75fe77f2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FE943B-3C03-45F9-A09C-5B9FFF8A6715}">
  <ds:schemaRefs>
    <ds:schemaRef ds:uri="http://purl.org/dc/elements/1.1/"/>
    <ds:schemaRef ds:uri="http://purl.org/dc/terms/"/>
    <ds:schemaRef ds:uri="85cd8025-4832-437b-986a-4725dd4a279a"/>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http://www.w3.org/XML/1998/namespace"/>
    <ds:schemaRef ds:uri="0cde73f0-7176-4fdc-b3ff-39c75fe77f2f"/>
    <ds:schemaRef ds:uri="http://schemas.microsoft.com/office/2006/metadata/properties"/>
  </ds:schemaRefs>
</ds:datastoreItem>
</file>

<file path=customXml/itemProps2.xml><?xml version="1.0" encoding="utf-8"?>
<ds:datastoreItem xmlns:ds="http://schemas.openxmlformats.org/officeDocument/2006/customXml" ds:itemID="{CF273A4C-951A-4F55-A83A-89625AFD9B78}">
  <ds:schemaRefs>
    <ds:schemaRef ds:uri="http://schemas.microsoft.com/sharepoint/v3/contenttype/forms"/>
  </ds:schemaRefs>
</ds:datastoreItem>
</file>

<file path=customXml/itemProps3.xml><?xml version="1.0" encoding="utf-8"?>
<ds:datastoreItem xmlns:ds="http://schemas.openxmlformats.org/officeDocument/2006/customXml" ds:itemID="{33ABBEA4-6973-415F-9745-77E2548291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cd8025-4832-437b-986a-4725dd4a279a"/>
    <ds:schemaRef ds:uri="0cde73f0-7176-4fdc-b3ff-39c75fe77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Invulinstructie</vt:lpstr>
      <vt:lpstr>Perceel 1 - basisvoorziening</vt:lpstr>
      <vt:lpstr>Perceel 2 - maatwerkvoorziening</vt:lpstr>
      <vt:lpstr>Invulinstructie!Afdrukbereik</vt:lpstr>
    </vt:vector>
  </TitlesOfParts>
  <Company>OM</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k.van.pinxteren@eindhoven.nl</dc:creator>
  <cp:keywords>Eindhoven</cp:keywords>
  <cp:lastModifiedBy>Kasper van Pinxteren</cp:lastModifiedBy>
  <cp:revision/>
  <cp:lastPrinted>2018-04-11T12:42:51Z</cp:lastPrinted>
  <dcterms:created xsi:type="dcterms:W3CDTF">2017-02-03T08:55:17Z</dcterms:created>
  <dcterms:modified xsi:type="dcterms:W3CDTF">2020-03-11T10:22:04Z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0x01010095A57017CB688E4C9DB358B34476C347</vt:lpwstr>
  </property>
</Properties>
</file>