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Users\duivei\Downloads\"/>
    </mc:Choice>
  </mc:AlternateContent>
  <xr:revisionPtr revIDLastSave="0" documentId="13_ncr:1_{65F4F4F6-55B5-4ADB-B483-BD8B5DD3867E}" xr6:coauthVersionLast="47" xr6:coauthVersionMax="47" xr10:uidLastSave="{00000000-0000-0000-0000-000000000000}"/>
  <bookViews>
    <workbookView xWindow="-110" yWindow="-110" windowWidth="22780" windowHeight="14660" xr2:uid="{00000000-000D-0000-FFFF-FFFF00000000}"/>
  </bookViews>
  <sheets>
    <sheet name="Tabel Stamgeg. JGD 2022 totaal" sheetId="2" r:id="rId1"/>
    <sheet name="JGD specialististisch" sheetId="7" r:id="rId2"/>
    <sheet name="Jeugd Hoog specialistisch" sheetId="6" r:id="rId3"/>
    <sheet name="Jeugd Verblijf" sheetId="5" r:id="rId4"/>
    <sheet name="versiebeheer" sheetId="4" r:id="rId5"/>
  </sheets>
  <definedNames>
    <definedName name="_xlnm._FilterDatabase" localSheetId="2" hidden="1">'Jeugd Hoog specialistisch'!$A$4:$O$21</definedName>
    <definedName name="_xlnm._FilterDatabase" localSheetId="3" hidden="1">'Jeugd Verblijf'!$A$3:$O$15</definedName>
    <definedName name="_xlnm._FilterDatabase" localSheetId="1" hidden="1">'JGD specialististisch'!$A$4:$O$21</definedName>
    <definedName name="_xlnm._FilterDatabase" localSheetId="0" hidden="1">'Tabel Stamgeg. JGD 2022 totaal'!$A$4:$O$42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5" i="5" l="1"/>
  <c r="M14" i="5"/>
  <c r="M11" i="5"/>
  <c r="M10" i="5"/>
  <c r="M5" i="5"/>
  <c r="M21" i="6"/>
  <c r="M20" i="6"/>
  <c r="M14" i="6"/>
  <c r="M13" i="6"/>
  <c r="M12" i="6"/>
  <c r="M11" i="6"/>
  <c r="M10" i="6"/>
  <c r="M9" i="6"/>
  <c r="M21" i="7"/>
  <c r="M20" i="7"/>
  <c r="M17" i="7"/>
  <c r="M16" i="7"/>
  <c r="M15" i="7"/>
  <c r="M14" i="7"/>
  <c r="M13" i="7"/>
  <c r="M12" i="7"/>
  <c r="M11" i="7"/>
  <c r="M10" i="7"/>
  <c r="M9" i="7"/>
  <c r="M8" i="7"/>
  <c r="M7" i="7"/>
  <c r="M6" i="7"/>
  <c r="M6" i="2"/>
  <c r="M42" i="2" l="1"/>
  <c r="M41" i="2"/>
  <c r="M36" i="2"/>
  <c r="M31" i="2"/>
  <c r="M30" i="2"/>
  <c r="M29" i="2"/>
  <c r="M28" i="2"/>
  <c r="M27" i="2"/>
  <c r="M26" i="2"/>
  <c r="M21" i="2"/>
  <c r="M20" i="2"/>
  <c r="M17" i="2"/>
  <c r="M16" i="2"/>
  <c r="M15" i="2"/>
  <c r="M14" i="2"/>
  <c r="M13" i="2"/>
  <c r="M12" i="2"/>
  <c r="M11" i="2"/>
  <c r="M10" i="2"/>
  <c r="M9" i="2"/>
  <c r="M8" i="2"/>
  <c r="M7" i="2"/>
  <c r="L21" i="7" l="1"/>
  <c r="L20" i="7"/>
  <c r="L17" i="7"/>
  <c r="L16" i="7"/>
  <c r="L15" i="7"/>
  <c r="L14" i="7"/>
  <c r="L13" i="7"/>
  <c r="L12" i="7"/>
  <c r="L11" i="7"/>
  <c r="L10" i="7"/>
  <c r="L9" i="7"/>
  <c r="L8" i="7"/>
  <c r="L6" i="7"/>
  <c r="L14" i="6"/>
  <c r="L13" i="6"/>
  <c r="L12" i="6"/>
  <c r="L11" i="6"/>
  <c r="L10" i="6"/>
  <c r="L9" i="6"/>
  <c r="L21" i="6"/>
  <c r="L20" i="6"/>
  <c r="L11" i="5"/>
  <c r="L10" i="5"/>
  <c r="L5" i="5"/>
  <c r="L15" i="5"/>
  <c r="L14" i="5"/>
  <c r="L41" i="2"/>
  <c r="L42" i="2"/>
  <c r="L36" i="2"/>
  <c r="L31" i="2"/>
  <c r="L30" i="2"/>
  <c r="L29" i="2"/>
  <c r="L28" i="2"/>
  <c r="L27" i="2"/>
  <c r="L26" i="2"/>
  <c r="L21" i="2"/>
  <c r="L20" i="2"/>
  <c r="L17" i="2"/>
  <c r="L16" i="2"/>
  <c r="L15" i="2"/>
  <c r="L14" i="2"/>
  <c r="L13" i="2"/>
  <c r="L12" i="2"/>
  <c r="L11" i="2"/>
  <c r="L10" i="2"/>
  <c r="L9" i="2"/>
  <c r="L8" i="2"/>
  <c r="L6" i="2"/>
</calcChain>
</file>

<file path=xl/sharedStrings.xml><?xml version="1.0" encoding="utf-8"?>
<sst xmlns="http://schemas.openxmlformats.org/spreadsheetml/2006/main" count="892" uniqueCount="209">
  <si>
    <t>Omschrijving producten 2022</t>
  </si>
  <si>
    <t>Sector</t>
  </si>
  <si>
    <t>Productcode 2022</t>
  </si>
  <si>
    <t>Categorie</t>
  </si>
  <si>
    <t>Volume</t>
  </si>
  <si>
    <t>Eenheid</t>
  </si>
  <si>
    <t>Frequentie</t>
  </si>
  <si>
    <t xml:space="preserve">Inkoopvariant </t>
  </si>
  <si>
    <t>Opmerkingen</t>
  </si>
  <si>
    <t xml:space="preserve">Extra uitleg </t>
  </si>
  <si>
    <t xml:space="preserve">Vaktherapie </t>
  </si>
  <si>
    <t>Alle sectoren/
doelgroepen</t>
  </si>
  <si>
    <t xml:space="preserve">Aantal te indiceren 
</t>
  </si>
  <si>
    <t>uur</t>
  </si>
  <si>
    <t>totaal binnen geldigheidsduur beschikking</t>
  </si>
  <si>
    <t>inspanningsgericht</t>
  </si>
  <si>
    <t>Zelfstandig leven Jeugd - individueel</t>
  </si>
  <si>
    <t>per week/maand/totaal binnen geldigheidsduur beschikking</t>
  </si>
  <si>
    <t xml:space="preserve">Bij dit product mag je bij volume maximaal 168 uren (= per week) invullen. Beschikking/toewijzing het liefste per week afgeven/aanvragen. De maximale beschikkingduur 12 is maanden.
</t>
  </si>
  <si>
    <t>Zelfstandig leven Jeugd - Persoonlijke verzorging</t>
  </si>
  <si>
    <t>Zelfstandig leven Jeugd - dagbesteding</t>
  </si>
  <si>
    <t>dagdeel 
(4 uur)</t>
  </si>
  <si>
    <t>per week/totaal binnen geldigheidsduur beschikking</t>
  </si>
  <si>
    <t xml:space="preserve">inspanningsgericht
</t>
  </si>
  <si>
    <t xml:space="preserve">* 5 dagdelen p.w. buiten schooltijd of 9 dagdelen onder schooltijden p.w. als vervanging van school mits er ontheffing is van de leerplicht. Maximale beschikkingduur is 12 maanden. </t>
  </si>
  <si>
    <r>
      <t>Bij dit product mag je bij volume max 5 dagdelen p.w. buiten schooltijd of max 9 dagdelen p.w. als vervanging van school invullen mits er ontheffing is van de leerplicht.</t>
    </r>
    <r>
      <rPr>
        <sz val="9"/>
        <rFont val="Calibri"/>
        <family val="2"/>
      </rPr>
      <t xml:space="preserve">
</t>
    </r>
  </si>
  <si>
    <t>Zelfstandig leven Jeugd - groepsbegeleiding</t>
  </si>
  <si>
    <t xml:space="preserve">Per week / Totaal binnen geldigheidsduur beschikking
</t>
  </si>
  <si>
    <t xml:space="preserve">* 5 dagdelen p.w. buiten schooltijd of 9 dagdelen onder schooltijden p.w. als vervanging van school. Maximale beschikkingduur is 12 maanden.      
</t>
  </si>
  <si>
    <r>
      <t>Bij dit product mag je bij volume max 5 dagdelen p.w. buiten schooltijd of max 9 dagdelen p.w. als vervanging van school invullen.</t>
    </r>
    <r>
      <rPr>
        <sz val="9"/>
        <rFont val="Calibri"/>
        <family val="2"/>
      </rPr>
      <t xml:space="preserve">
</t>
    </r>
  </si>
  <si>
    <t>Zelfstandig leven Jeugd - individueel licht</t>
  </si>
  <si>
    <t>Diagnostiek</t>
  </si>
  <si>
    <t>Aantal te indiceren (max 20 uur!)</t>
  </si>
  <si>
    <t xml:space="preserve">Maximaal aantal te indiceren uren = 20. Er is geen herindicatie mogelijk. </t>
  </si>
  <si>
    <t>Controle psychofarmaca</t>
  </si>
  <si>
    <t>minuten</t>
  </si>
  <si>
    <t>Totaal binnen geldigheidsduur beschikking</t>
  </si>
  <si>
    <t>Diagnostiek en behandeling van ernstige enkelvoudige dyslexie</t>
  </si>
  <si>
    <t>Aantal eurocenten</t>
  </si>
  <si>
    <t>euro's</t>
  </si>
  <si>
    <t>outputgericht</t>
  </si>
  <si>
    <t xml:space="preserve">Jeugdhulp ambulant regulier GGZ
</t>
  </si>
  <si>
    <t>GGZ</t>
  </si>
  <si>
    <t>Jeugdhulp ambulant specialistisch GGZ (licht)</t>
  </si>
  <si>
    <t xml:space="preserve">LVB </t>
  </si>
  <si>
    <t xml:space="preserve">Aantal te indiceren
</t>
  </si>
  <si>
    <t>per week / Totaal binnen geldigheidsduur beschikking</t>
  </si>
  <si>
    <t xml:space="preserve">Bij dit product mag je bij volume max 5 dagdelen p.w. buiten schooltijd of max 9 dagdelen p.w. als vervanging van school invullen (een dagdeel is 4 uur). De periode tussen de gewenste begin- en einddatum van de bestelling mag max 12 maanden zijn. 
</t>
  </si>
  <si>
    <t>Open House Hoogspecialistisch</t>
  </si>
  <si>
    <t>Multi Systeem Therapie (MST)</t>
  </si>
  <si>
    <t>Alle sectoren/doelgroepen</t>
  </si>
  <si>
    <t>Relationele gezinstherapie (RGT)</t>
  </si>
  <si>
    <t>Flexible assertive communicty treatment (FACT)</t>
  </si>
  <si>
    <t>etmaal</t>
  </si>
  <si>
    <t>Vervoer Jeugd C1
Vervoer Jeugd C2
Vervoer Jeugd C3
Vervoer Jeugd C4
Vervoer Jeugd C5</t>
  </si>
  <si>
    <t>nvt</t>
  </si>
  <si>
    <t>42VC1
42VC2
42VC3
42VC4
42VC5</t>
  </si>
  <si>
    <t>Aantal te indiceren (voor Eindhoven: Altijd 5 invullen)</t>
  </si>
  <si>
    <t xml:space="preserve">per week/per maand </t>
  </si>
  <si>
    <t>€               12,26
€               17,31
€               27,43
€               47,14
€               67,65</t>
  </si>
  <si>
    <t xml:space="preserve">                                   &lt; 5 km. 5-10 km. 10-20 km. 20-30 km. &gt;30 km.
Groep Kind regulier   42VC1    42VC2   42VC3      42VC4     42VC5
Groep Kind rolstoel   42VC2    42VC3   42VC4       42VC5     42VC5
Individueel                 42VC3    42VC3    42VC4     42VC5      42VC5
</t>
  </si>
  <si>
    <t>Jeugdhulp ambulant specialistisch GGZ (midden)</t>
  </si>
  <si>
    <t xml:space="preserve">Maximaal volume = 60 uur
Maximale indicatieduur = 10 maanden </t>
  </si>
  <si>
    <t>Jeugdhulp ambulant specialistisch opgroei en opvoedproblematiek (midden)</t>
  </si>
  <si>
    <t>Opgroei en opvoedpro-
blematiek</t>
  </si>
  <si>
    <t>Maximaal volume = 48 uur
Maximale indicatieduur = 12 maanden</t>
  </si>
  <si>
    <t>Jeugdhulp ambulant specialistisch LVB (midden)</t>
  </si>
  <si>
    <t>LVB en VB</t>
  </si>
  <si>
    <t>Maximaal volume = 72 uur
Maximale indicatieduur = 12 maanden</t>
  </si>
  <si>
    <t>Jeugdhulp ambulant specialistisch GGZ (zwaar)</t>
  </si>
  <si>
    <t>Maximaal volume = 80 uur
Maximale indicatieduur = 12 maanden</t>
  </si>
  <si>
    <t>Jeugdhulp ambulant specialistisch opgroei en opvoedproblematiek (zwaar)</t>
  </si>
  <si>
    <t>Maximaal. volume = 64 uur
Maximale indicatieduur = 8 maanden</t>
  </si>
  <si>
    <t>Jeugdhulp ambulant specialistisch LVB (zwaar)</t>
  </si>
  <si>
    <t>Maximaal volume = 96 uur
Maximale indicatieduur = 12 maanden</t>
  </si>
  <si>
    <t>Open House Verblijf</t>
  </si>
  <si>
    <t>Gezinshuis</t>
  </si>
  <si>
    <t xml:space="preserve">1
</t>
  </si>
  <si>
    <t>stuks</t>
  </si>
  <si>
    <t xml:space="preserve">maand </t>
  </si>
  <si>
    <t xml:space="preserve">Jeugdhulp Verblijf (middel) </t>
  </si>
  <si>
    <t>per week</t>
  </si>
  <si>
    <t>Aanbieder specifiek tarief</t>
  </si>
  <si>
    <t>Jeugdhulp Verblijf (middelzwaar)</t>
  </si>
  <si>
    <t>Jeugdhulp Verblijf (zwaar)</t>
  </si>
  <si>
    <t>Jeugdhulp Verblijf (extra zwaar)</t>
  </si>
  <si>
    <t xml:space="preserve">Begeleiding naar zelfstandig wonen </t>
  </si>
  <si>
    <t xml:space="preserve">Aantal te indiceren(= gelijk aan het aantal maanden van de duur van de beschikking) 
</t>
  </si>
  <si>
    <t>Bij dit product moet het aantal bij Volume altijd gelijk zijn aan het aantal maanden van de duur van de beschikking.
Maximale beschikkingduur 12 maanden. 
Voorbeeld: 
12 maanden beschikking = 12 (Volume) stuks (Eenheid). 
6 maanden beschikking = 6 (Volume) stuks (Eenheid)</t>
  </si>
  <si>
    <t>week /maand</t>
  </si>
  <si>
    <t>* Open House specialistisch 
* Open House Hoogspecialistisch</t>
  </si>
  <si>
    <t>42A03</t>
  </si>
  <si>
    <t>per week/maand</t>
  </si>
  <si>
    <t xml:space="preserve">Bij dit product vult de toegang Eindhoven altijd 5 bij volume (= per week) in. De aanbieder dient de werkelijk gereden ritten te declareren. Deze werkwijze is gekozen om continue aanpassingen in beschikkingen te voorkomen. 
</t>
  </si>
  <si>
    <t>42A04</t>
  </si>
  <si>
    <t xml:space="preserve">Bij dit product vult de toegang Eindhoven altijd 5 bij volume (= per week) in. De aanbieder dient de werkelijk gereden ritten te declareren. Deze werkwijze is gekozen om continue aanpassingen in beschikkingen te voorkomen.
</t>
  </si>
  <si>
    <t>Contract</t>
  </si>
  <si>
    <t>Maximale beschikkingduur t/m 18 jarige leeftijd van client. 
Definitie etmaal (verblijfsdag):
Etmaal: een dag waarbij aanvullend op de nacht minimaal 1 volledig dagdeel is verbleven (voorafgaand of volgend op een nacht).</t>
  </si>
  <si>
    <t xml:space="preserve">Bij dit product moet je bij volume maximaal 104 etmalen (= per jaar) invullen.  Voorkeur van frequentie = binnen de geldigheidsduur van de beschikking.
</t>
  </si>
  <si>
    <t>nr</t>
  </si>
  <si>
    <t xml:space="preserve">Bij dit product moet je bij volume maximaal 7 etmalen (= per week) invullen.  
Indien er sprake is van weekendverlof mogen maximaal 2 etmalen (verblijfsdagen) als aanwezig worden aangemerkt waarop thuis is verbleven(verlof)/de jeugdige afwezig is geweest. Aanbieder blijft gedurende het weekendverlof volledig
verantwoordelijk voor de zorgverlening aan het kind dat met weekendverlof is. Er dienen hierover
duidelijke afspraken te worden gemaakt met de ouder(s).
Weekendverlof is met inachtneming van bovenstaande regels declarabel. Het maximum aantal te declareren verlofdagen is 42 per jaar. </t>
  </si>
  <si>
    <t xml:space="preserve">Vervoer </t>
  </si>
  <si>
    <t>1 t/m 5</t>
  </si>
  <si>
    <t>Ambulante specialistische Jeugdhulp</t>
  </si>
  <si>
    <t>Vervoer bij contracten</t>
  </si>
  <si>
    <t>45EED</t>
  </si>
  <si>
    <t>45CPS</t>
  </si>
  <si>
    <t>45ARG</t>
  </si>
  <si>
    <t>45ASG</t>
  </si>
  <si>
    <t>45AGL</t>
  </si>
  <si>
    <t>45AGG</t>
  </si>
  <si>
    <t>50ZIL</t>
  </si>
  <si>
    <t>50ZGB</t>
  </si>
  <si>
    <t>50ZDB</t>
  </si>
  <si>
    <t>45VTH</t>
  </si>
  <si>
    <t>45AGO</t>
  </si>
  <si>
    <t>45RGT</t>
  </si>
  <si>
    <t>45SGM</t>
  </si>
  <si>
    <t>45SOM</t>
  </si>
  <si>
    <t>45SLM</t>
  </si>
  <si>
    <t>45SGZ</t>
  </si>
  <si>
    <t>45SOZ</t>
  </si>
  <si>
    <t>45SLZ</t>
  </si>
  <si>
    <t xml:space="preserve">43BZW </t>
  </si>
  <si>
    <t>Ambulante hoogspecialistische Jeugdhulp</t>
  </si>
  <si>
    <t xml:space="preserve">Verblijf Jeugdhulp </t>
  </si>
  <si>
    <r>
      <t xml:space="preserve">Maximaal volume = 12 uur
Maximale indicatieduur = 6 maanden
</t>
    </r>
    <r>
      <rPr>
        <sz val="9"/>
        <color rgb="FFFF0000"/>
        <rFont val="Calibri"/>
        <family val="2"/>
        <scheme val="minor"/>
      </rPr>
      <t xml:space="preserve"> </t>
    </r>
  </si>
  <si>
    <t xml:space="preserve">Maximaal volume = 36 uur
Maximale indicatieduur = 6 maanden
</t>
  </si>
  <si>
    <t xml:space="preserve">Bij dit product mag je bij volume maximaal 168 uren (= per week) invullen. Beschikking/toewijzing het liefste per week afgeven/aanvragen. Maximale beschikkingduur 12 is maanden.
</t>
  </si>
  <si>
    <t xml:space="preserve">Bij dit product moet je bij volume maximaal 7 etmalen (= per week) invullen.  
Indien er sprake is van weekendverlof mogen maximaal 2 etmalen (verblijfsdagen) als aanwezig worden aangemerkt waarop thuis is verbleven(verlof)/de jeugdige afwezig is geweest. 
Weekendverlof is met inachtneming van bovenstaande regels declarabel. Het maximum aantal te declareren verlofdagen is 42 per jaar. </t>
  </si>
  <si>
    <t>datum</t>
  </si>
  <si>
    <t>Versiebeheer</t>
  </si>
  <si>
    <t>Wijziging</t>
  </si>
  <si>
    <t>Ingangsdatum</t>
  </si>
  <si>
    <t>versie 1</t>
  </si>
  <si>
    <t xml:space="preserve">indexatie tarieven 2022 verwerkt </t>
  </si>
  <si>
    <t xml:space="preserve">versie 4 </t>
  </si>
  <si>
    <t>versie 2</t>
  </si>
  <si>
    <t>versie 3</t>
  </si>
  <si>
    <t>interne versie gemeenten</t>
  </si>
  <si>
    <t>Tarief/Eenheid 2022 excl. indexatie</t>
  </si>
  <si>
    <t xml:space="preserve">Maximaal 15 uur gedurende de looptijd van een beschikking. Enkel per uur te declareren, niet in minuten. Er is een mogelijkheid tot max 1x een verlenging o.b.v. een goede onderbouwing. </t>
  </si>
  <si>
    <t>Voor de jeugdzorg dient er in voorkomende gevallen vervoer ingezet te worden bij de codes  producten Jeugdhulp ambulant specialistisch groep (productcodes 45AGG, 45AGO en 45AGL) en Jeugdhulp ambulant specialistisch (productcodes 45SGM, 45SOM, 45SLM, 45SGZ, 45SOZ en 45SLZ)
Bij dit product vult de toegang Eindhoven altijd 5 bij volume (= per week) in. De aanbieder dient de werkelijk gereden ritten te declareren. Deze werkwijze is gekozen om continue aanpassingen in beschikkingen te voorkomen.</t>
  </si>
  <si>
    <t>€             12,51  
€             17,66  
€             27,98  
€             48,09  
€             69,01</t>
  </si>
  <si>
    <t xml:space="preserve">Maximale beschikkingduur t/m 18 jarige leeftijd van client. 
De maandsystematiek dient uitgevoerd te worden conform de beschrijving van de landelijke standaarden. </t>
  </si>
  <si>
    <t>Dagbehandeling Jeugd groep (L)VB</t>
  </si>
  <si>
    <t>Dagbehandeling Jeugd groep opgroei- en opvoedproblematiek</t>
  </si>
  <si>
    <t xml:space="preserve">* Open House specialistisch </t>
  </si>
  <si>
    <t xml:space="preserve">Totaal aantal producten excl. crisis: 31 pus 7 vervoersproducten = 38 producten. </t>
  </si>
  <si>
    <t xml:space="preserve">Richtlijn is maximaal 4 maal per 12 maanden een consult van 30 minuten.  Je bestelt dan dus maximaal 120 minuten per 12 maanden. </t>
  </si>
  <si>
    <t>Logeren: inspanningsgericht</t>
  </si>
  <si>
    <t>Vervoer: inspanningsgericht</t>
  </si>
  <si>
    <t>Vervoer rolstoel: inspanningsgericht</t>
  </si>
  <si>
    <t>Pleegzorg: inspanningsgericht</t>
  </si>
  <si>
    <t>45MST</t>
  </si>
  <si>
    <t>43JVM</t>
  </si>
  <si>
    <t>43JMZ</t>
  </si>
  <si>
    <t xml:space="preserve">43JVZ </t>
  </si>
  <si>
    <t xml:space="preserve">43JVE </t>
  </si>
  <si>
    <t>43PLZ</t>
  </si>
  <si>
    <t>43LOG</t>
  </si>
  <si>
    <t>45DIA</t>
  </si>
  <si>
    <t>50ZLI</t>
  </si>
  <si>
    <t>50ZLP</t>
  </si>
  <si>
    <t xml:space="preserve">Voor de jeugdzorg dient er in voorkomende gevallen vervoer ingezet te worden bij de codes 46AS1 46AS2 45VTH 43LOG 45CPS 45EED 45DIA 45ARG 50ZLI 50ZDB 50ZGB 50ZIL.
</t>
  </si>
  <si>
    <t>* Disclaimer: "Wij geven geen enkele garantie inzake de juistheid of de volledigheid. Denkt u een omissie of fout te zien in afwijking van de gegevens in uw (Raam)overeenkomst? Mail naar inkoopsociaaldomein@eindhoven.nl."</t>
  </si>
  <si>
    <t>43GHS</t>
  </si>
  <si>
    <t>45FAC</t>
  </si>
  <si>
    <t>versie 5</t>
  </si>
  <si>
    <t>aanpassing PDCode FACT en Gezinshuis</t>
  </si>
  <si>
    <t>Dagbehandeling Jeugd groep GGZ</t>
  </si>
  <si>
    <r>
      <t>Dagbehandeling Jeugd groep</t>
    </r>
    <r>
      <rPr>
        <sz val="9"/>
        <color rgb="FFFF0000"/>
        <rFont val="Calibri"/>
        <family val="2"/>
      </rPr>
      <t xml:space="preserve"> GGZ</t>
    </r>
  </si>
  <si>
    <t>aanpassing productnaam 45AGG  van Dagbehandeling Jeugd groep (L)VB naar Dagbehandeling Jeugd groep GGZ</t>
  </si>
  <si>
    <t>versie 6</t>
  </si>
  <si>
    <t xml:space="preserve">Aanpassing kolom M trajecten in euro's instructie. </t>
  </si>
  <si>
    <t xml:space="preserve">Versie 6 - Tabel Stamgegevens PDC, Tarieven en administratieve afhandeling Jeugdhulp ambulant en Verblijf 2022 mono
(Deze versie vervangt alle voorgaande versies) </t>
  </si>
  <si>
    <t>Aantal te indiceren (eurocenten)</t>
  </si>
  <si>
    <t>Tarief/Eenheid 2022
01-01-2022 t/m 31-03-2022  (indexatie 2,01%)</t>
  </si>
  <si>
    <t>Tarief/Eenheid 2022 per 01-04-2022 inclusief extra landelijke index 1,02 % (indexatie totaal 3,03%)</t>
  </si>
  <si>
    <t>€               12,63
€               17,83
€               28,26
€               48,57
€               69,70</t>
  </si>
  <si>
    <t xml:space="preserve">Per minuut € 1,29
</t>
  </si>
  <si>
    <t>Per minuut € 2,11</t>
  </si>
  <si>
    <t>Dit product wordt bekostigd met een trajecttarief. Bij volume dien je altijd het totaal aantal eurocenten in te vullen. 
Totaal aantal eurocenten: € 5.903,00 = 590.300 eurocenten
Conform de handreiking trajectfinanciering zijn er binnen een traject 2 betaalmomenten: 1 na de start van een traject en 1 na het  sluiten (307 bericht) van het traject.
Aanbieder declareert, na start van het traject 60% van het toegewezen bedrag. 
Aanbieder declareert aan het einde, na ontvangst 307 bericht de overige 40% van het toegewezen bedrag. 
Het traject duurt 18 maanden.</t>
  </si>
  <si>
    <t xml:space="preserve">Diagnose: € 904,37 = 90.437 eurocenten
Betreft niet een apart product. Aanbieder declareert indien geen behandeling volgt het diagnosetraject. Bij dit product moet je bij volume het totaal aantal eurocenten invullen. </t>
  </si>
  <si>
    <t>Per minuut € 1,83</t>
  </si>
  <si>
    <t>Per minuut € 1,90</t>
  </si>
  <si>
    <t xml:space="preserve">Per minuut € 1,16
</t>
  </si>
  <si>
    <t>Per minuut € 0,92</t>
  </si>
  <si>
    <t>Per minuut € 1,00</t>
  </si>
  <si>
    <t>Regionaal basis  tarief:
€          17.498,76
Dit product wordt bekostigd met een trajecttarief. Bij volume dien je altijd het totaal aantal eurocenten in te vullen. 
Totaal aantal eurocenten: 17.498,76 = 1.749.876 eurocenten
Conform de handreiking trajectfinanciering zijn er binnen een traject 2 betaalmomenten: 1 na de start van een traject en 1 na het  sluiten (307 bericht) van het traject. 
Aanbieder declareert aan het begin, na start van het traject 70% van het toegewezen bedrag. 
Aanbieder declareert aan het einde, na ontvangst 307 bericht de overige 30% van het toegewezen bedrag.  
De beschikkingsduur wordt standaard voor 6 maanden afgegeven. Langer kan in overleg, de beschikkingsduur dient dan aangepast (herzien) te worden tegen hetzelfde tarief.</t>
  </si>
  <si>
    <t>Regionaal basis  tarief:
€            8.420,70
Dit product wordt bekostigd met een trajecttarief. Bij volume dien je altijd het totaal aantal eurocenten in te vullen. 
Totaal aantal eurocenten: € 8.40,70 = 842.070 eurocenten
Conform de handreiking trajectfinanciering zijn er binnen een traject 2 betaalmomenten: 1 na de start van een traject en 1 na het  sluiten (307 bericht) van het traject. 
Aanbieder declareert aan het begin, na start van het traject 70% van het toegewezen bedrag. 
Aanbieder declareert aan het einde, na ontvangst 307 bericht de overige 30% van het toegewezen bedrag.  
De beschikkingsduur wordt standaard voor 6 maanden afgegeven. Langer kan in overleg, de beschikkingsduur dient dan aangepast (herzien) te worden tegen hetzelfde tarief.</t>
  </si>
  <si>
    <t xml:space="preserve">Regionaal basis  tarief:
€              8.065,40
Dit product wordt bekostigd met een trajecttarief. Bij volume dien je altijd het totaal aantal eurocenten in te vullen. 
Totaal aantal eurocenten: € 8.065,40 = 806.540 eurocenten
Conform de handreiking trajectfinanciering zijn er binnen een traject 2 betaalmomenten: 1 na de start van een traject en 1 na het  sluiten (307 bericht) van het traject. 
Aanbieder declareert aan het begin, na start van het traject 70% van het toegewezen bedrag. 
Aanbieder declareert aan het einde, na ontvangst 307 bericht de overige 30% van het toegewezen bedrag.  
Deze trajecten duren gemiddeld 1,5 tot 2 jaar.
De beschikkingsduur is maximaal 24 maanden. </t>
  </si>
  <si>
    <t>Per minuut € 197</t>
  </si>
  <si>
    <t>Per minuut € 1,46</t>
  </si>
  <si>
    <t>Per minuut € 1,31</t>
  </si>
  <si>
    <t>Per minuut € 2,15</t>
  </si>
  <si>
    <t>Per minuut € 1,62</t>
  </si>
  <si>
    <t>Per minuut € 1,57</t>
  </si>
  <si>
    <t xml:space="preserve">Regionaal basis  tarief:
 €               71,99
* 5 dagdelen p.w. buiten schooltijd of 9 dagdelen onder schooltijden p.w. als vervanging van school. Maximale beschikkingduur is 12 maanden.  </t>
  </si>
  <si>
    <t xml:space="preserve">Regionaal basis  tarief:
 €                76,77
* 5 dagdelen p.w. buiten schooltijd of 9 dagdelen onder schooltijden p.w. als vervanging van school. Maximale beschikkingduur is 12 maanden.  </t>
  </si>
  <si>
    <t xml:space="preserve">Regionaal basis  tarief:
 €               75,56
* 5 dagdelen p.w. buiten schooltijd of 9 dagdelen onder schooltijden p.w. als vervanging van school. Maximale beschikkingduur is 12 maanden.  </t>
  </si>
  <si>
    <t xml:space="preserve">Regionaal basis tarief
Sector (L)VB
Jeugdhulp Verblijf (middel)                                         € 219,74
Sector GGZ
Jeugdhulp Verblijf (middel)                                         € 214,24
Sector O&amp;O 
Jeugdhulp Verblijf (middel)                                         € 153,82
Definitie etmaal (verblijfsdag):
Etmaal: een dag waarbij aanvullend op de nacht minimaal 1 volledig dagdeel is verbleven (voorafgaand of volgend op een nacht).
</t>
  </si>
  <si>
    <t xml:space="preserve">Regionaal basis  tarief
Sector (L)VB
Jeugdhulp Verblijf (middelzwaar)                              € 241,71
Sector GGZ
Jeugdhulp Verblijf (middelzwaar)                              € 302,14
Sector O&amp;O 
Jeugdhulp Verblijf (middelzwaar)                              € 181,29
Definitie etmaal (verblijfsdag):
Etmaal: een dag waarbij aanvullend op de nacht minimaal 1 volledig dagdeel is verbleven (voorafgaand of volgend op een nacht).
</t>
  </si>
  <si>
    <t>Regionaal basis tarief
Sector (L)VB
Jeugdhulp Verblijf (zwaar)                                          € 258,19
Sector GGZ
Jeugdhulp Verblijf (zwaar)                                          € 368,06
Sector O&amp;O 
Jeugdhulp Verblijf (zwaar)                                          € 214,24
Definitie etmaal (verblijfsdag):
Etmaal: een dag waarbij aanvullend op de nacht minimaal 1 volledig dagdeel is verbleven (voorafgaand of volgend op een nacht).</t>
  </si>
  <si>
    <t>Regionaal basis tarief
Sector (L)VB
Jeugdhulp Verblijf (extra zwaar)                                 € 368,06
Sector GGZ
Jeugdhulp Verblijf (extra zwaar) )                              € 532,86
Sector O&amp;O 
Jeugdhulp Verblijf (extra zwaar)                                € 219,74
Definitie etmaal (verblijfsdag):
Etmaal: een dag waarbij aanvullend op de nacht minimaal 1 volledig dagdeel is verbleven (voorafgaand of volgend op een nacht).</t>
  </si>
  <si>
    <t>Indiceren in uren: 
Het maximum aantal uren mag flexibel worden ingezet binnen de maximum indicatieduur (bijv. meer uren aan het begin van de behandeling).
Het maximum aantal uren mag ook op basis van de ondersteuningsbehoefte van de inwoner binnen een kortere indicatieduur worden ingezet (bijv. maximum aantal uren in 3 maanden waar de max. indicatieduur 6 maanden is). 
Overschrijding van het maximum aantal uren en/of de maximum indicatieduur kan alleen in overleg met de gemeente/gemeentelijke toegang en mits goed onderbouwd door aanbieder waarom dat nodig is. De ondersteuningsvraag van de inwoner is leidend.</t>
  </si>
  <si>
    <t xml:space="preserve">Versie 7 - Tabel Stamgegevens PDC, Tarieven en administratieve afhandeling Jeugdhulp ambulant en Verblijf 2022 mono
(Deze versie vervangt alle voorgaande versies) </t>
  </si>
  <si>
    <t>versie 7</t>
  </si>
  <si>
    <t xml:space="preserve">Extra landelijke indexatie verwerkt / toelichting indiceren in uren in regel 3 toegevoegd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</si>
</sst>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 &quot;€&quot;\ * #,##0.00_ ;_ &quot;€&quot;\ * \-#,##0.00_ ;_ &quot;€&quot;\ * &quot;-&quot;??_ ;_ @_ "/>
    <numFmt numFmtId="43" formatCode="_ * #,##0.00_ ;_ * \-#,##0.00_ ;_ * &quot;-&quot;??_ ;_ @_ "/>
    <numFmt numFmtId="164" formatCode="_ [$€-413]\ * #,##0.00_ ;_ [$€-413]\ * \-#,##0.00_ ;_ [$€-413]\ * &quot;-&quot;??_ ;_ @_ "/>
  </numFmts>
  <fonts count="15" x14ac:knownFonts="1">
    <font>
      <sz val="11"/>
      <color theme="1"/>
      <name val="Calibri"/>
      <family val="2"/>
      <scheme val="minor"/>
    </font>
    <font>
      <sz val="11"/>
      <color theme="1"/>
      <name val="Calibri"/>
      <family val="2"/>
      <scheme val="minor"/>
    </font>
    <font>
      <sz val="9"/>
      <name val="Calibri"/>
      <family val="2"/>
    </font>
    <font>
      <sz val="9"/>
      <name val="Calibri"/>
      <family val="2"/>
      <scheme val="minor"/>
    </font>
    <font>
      <sz val="10"/>
      <color indexed="8"/>
      <name val="Arial"/>
      <family val="2"/>
    </font>
    <font>
      <sz val="9"/>
      <color rgb="FFFF0000"/>
      <name val="Calibri"/>
      <family val="2"/>
    </font>
    <font>
      <sz val="9"/>
      <color rgb="FFFF0000"/>
      <name val="Calibri"/>
      <family val="2"/>
      <scheme val="minor"/>
    </font>
    <font>
      <sz val="8"/>
      <name val="Calibri"/>
      <family val="2"/>
      <scheme val="minor"/>
    </font>
    <font>
      <b/>
      <sz val="11"/>
      <color theme="0"/>
      <name val="Calibri"/>
      <family val="2"/>
      <scheme val="minor"/>
    </font>
    <font>
      <b/>
      <sz val="14"/>
      <name val="Calibri"/>
      <family val="2"/>
    </font>
    <font>
      <b/>
      <sz val="9"/>
      <color rgb="FFFF0000"/>
      <name val="Calibri"/>
      <family val="2"/>
    </font>
    <font>
      <b/>
      <sz val="11"/>
      <color theme="1"/>
      <name val="Calibri"/>
      <family val="2"/>
      <scheme val="minor"/>
    </font>
    <font>
      <b/>
      <sz val="9"/>
      <name val="Calibri"/>
      <family val="2"/>
      <scheme val="minor"/>
    </font>
    <font>
      <b/>
      <sz val="9"/>
      <color rgb="FFFF0000"/>
      <name val="Calibri"/>
      <family val="2"/>
      <scheme val="minor"/>
    </font>
    <font>
      <b/>
      <sz val="9"/>
      <color rgb="FF00B050"/>
      <name val="Calibri"/>
      <family val="2"/>
      <scheme val="minor"/>
    </font>
  </fonts>
  <fills count="10">
    <fill>
      <patternFill patternType="none"/>
    </fill>
    <fill>
      <patternFill patternType="gray125"/>
    </fill>
    <fill>
      <patternFill patternType="solid">
        <fgColor rgb="FFEEECE1"/>
        <bgColor indexed="64"/>
      </patternFill>
    </fill>
    <fill>
      <patternFill patternType="solid">
        <fgColor theme="5"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cellStyleXfs>
  <cellXfs count="58">
    <xf numFmtId="0" fontId="0" fillId="0" borderId="0" xfId="0"/>
    <xf numFmtId="0" fontId="2" fillId="0" borderId="2" xfId="0" applyFont="1" applyFill="1" applyBorder="1" applyAlignment="1">
      <alignment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0" fontId="3" fillId="0" borderId="1" xfId="0" applyNumberFormat="1" applyFont="1" applyFill="1" applyBorder="1" applyAlignment="1">
      <alignment horizontal="right" vertical="top" wrapText="1"/>
    </xf>
    <xf numFmtId="0" fontId="2" fillId="2" borderId="2" xfId="0" applyFont="1" applyFill="1" applyBorder="1" applyAlignment="1">
      <alignment vertical="top" wrapText="1"/>
    </xf>
    <xf numFmtId="0" fontId="3" fillId="0" borderId="1" xfId="0" applyFont="1" applyBorder="1" applyAlignment="1">
      <alignment vertical="top" wrapText="1"/>
    </xf>
    <xf numFmtId="0" fontId="2" fillId="0" borderId="1" xfId="4" quotePrefix="1" applyFont="1" applyBorder="1" applyAlignment="1">
      <alignment vertical="top" wrapText="1"/>
    </xf>
    <xf numFmtId="0" fontId="0" fillId="0" borderId="0" xfId="0" applyFill="1"/>
    <xf numFmtId="0" fontId="5" fillId="0" borderId="2" xfId="0" applyFont="1" applyFill="1" applyBorder="1" applyAlignment="1">
      <alignment vertical="top" wrapText="1"/>
    </xf>
    <xf numFmtId="0" fontId="2" fillId="0" borderId="1" xfId="4" applyFont="1" applyFill="1" applyBorder="1" applyAlignment="1">
      <alignment vertical="top" wrapText="1"/>
    </xf>
    <xf numFmtId="0" fontId="3" fillId="0" borderId="2" xfId="0" applyFont="1" applyFill="1" applyBorder="1" applyAlignment="1">
      <alignment vertical="top" wrapText="1"/>
    </xf>
    <xf numFmtId="0" fontId="2" fillId="0" borderId="1" xfId="0" applyNumberFormat="1" applyFont="1" applyFill="1" applyBorder="1" applyAlignment="1">
      <alignment vertical="top" wrapText="1"/>
    </xf>
    <xf numFmtId="0" fontId="8" fillId="3" borderId="6" xfId="0" applyFont="1" applyFill="1" applyBorder="1" applyAlignment="1">
      <alignment vertical="top" wrapText="1"/>
    </xf>
    <xf numFmtId="0" fontId="2" fillId="5" borderId="2" xfId="0" applyFont="1" applyFill="1" applyBorder="1" applyAlignment="1">
      <alignment vertical="top" wrapText="1"/>
    </xf>
    <xf numFmtId="0" fontId="2" fillId="6" borderId="2" xfId="0" applyFont="1" applyFill="1" applyBorder="1" applyAlignment="1">
      <alignment vertical="top" wrapText="1"/>
    </xf>
    <xf numFmtId="0" fontId="2" fillId="7" borderId="2" xfId="0" applyFont="1" applyFill="1" applyBorder="1" applyAlignment="1">
      <alignment vertical="top" wrapText="1"/>
    </xf>
    <xf numFmtId="0" fontId="5" fillId="0" borderId="1" xfId="4" quotePrefix="1" applyFont="1" applyBorder="1" applyAlignment="1">
      <alignment vertical="top" wrapText="1"/>
    </xf>
    <xf numFmtId="0" fontId="10" fillId="0" borderId="2" xfId="0" applyFont="1" applyFill="1" applyBorder="1" applyAlignment="1">
      <alignment vertical="top" wrapText="1"/>
    </xf>
    <xf numFmtId="0" fontId="10" fillId="0" borderId="1" xfId="4" quotePrefix="1" applyFont="1" applyBorder="1" applyAlignment="1">
      <alignment vertical="top" wrapText="1"/>
    </xf>
    <xf numFmtId="0" fontId="11" fillId="8" borderId="10" xfId="0" applyFont="1" applyFill="1" applyBorder="1"/>
    <xf numFmtId="0" fontId="11" fillId="8" borderId="11" xfId="0" applyFont="1" applyFill="1" applyBorder="1"/>
    <xf numFmtId="0" fontId="11" fillId="8" borderId="12" xfId="0" applyFont="1" applyFill="1" applyBorder="1"/>
    <xf numFmtId="15" fontId="0" fillId="0" borderId="1" xfId="0" applyNumberFormat="1" applyBorder="1"/>
    <xf numFmtId="0" fontId="0" fillId="0" borderId="2" xfId="0" applyBorder="1"/>
    <xf numFmtId="0" fontId="0" fillId="0" borderId="1" xfId="0" applyBorder="1"/>
    <xf numFmtId="164" fontId="12" fillId="0" borderId="1" xfId="0" applyNumberFormat="1" applyFont="1" applyFill="1" applyBorder="1" applyAlignment="1">
      <alignment vertical="top" wrapText="1"/>
    </xf>
    <xf numFmtId="164" fontId="3" fillId="0" borderId="1" xfId="0" applyNumberFormat="1" applyFont="1" applyBorder="1" applyAlignment="1">
      <alignment vertical="top" wrapText="1"/>
    </xf>
    <xf numFmtId="0" fontId="6" fillId="0" borderId="1" xfId="0" applyFont="1" applyFill="1" applyBorder="1" applyAlignment="1">
      <alignment vertical="top" wrapText="1"/>
    </xf>
    <xf numFmtId="0" fontId="0" fillId="0" borderId="1" xfId="0" applyBorder="1" applyAlignment="1">
      <alignment vertical="top" wrapText="1"/>
    </xf>
    <xf numFmtId="164" fontId="12" fillId="0" borderId="1" xfId="0" applyNumberFormat="1" applyFont="1" applyBorder="1" applyAlignment="1">
      <alignment vertical="top" wrapText="1"/>
    </xf>
    <xf numFmtId="164" fontId="13" fillId="0" borderId="1" xfId="0" applyNumberFormat="1" applyFont="1" applyBorder="1" applyAlignment="1">
      <alignment vertical="top" wrapText="1"/>
    </xf>
    <xf numFmtId="8" fontId="3" fillId="9" borderId="1" xfId="1" applyNumberFormat="1" applyFont="1" applyFill="1" applyBorder="1" applyAlignment="1">
      <alignment vertical="top" wrapText="1"/>
    </xf>
    <xf numFmtId="0" fontId="3" fillId="9" borderId="1" xfId="0" applyFont="1" applyFill="1" applyBorder="1" applyAlignment="1">
      <alignment vertical="top" wrapText="1"/>
    </xf>
    <xf numFmtId="0" fontId="2" fillId="9" borderId="2" xfId="0" applyFont="1" applyFill="1" applyBorder="1" applyAlignment="1">
      <alignment vertical="top" wrapText="1"/>
    </xf>
    <xf numFmtId="164" fontId="14" fillId="9" borderId="1" xfId="0" applyNumberFormat="1" applyFont="1" applyFill="1" applyBorder="1" applyAlignment="1">
      <alignment vertical="top" wrapText="1"/>
    </xf>
    <xf numFmtId="164" fontId="14" fillId="0" borderId="1" xfId="0" applyNumberFormat="1" applyFont="1" applyBorder="1" applyAlignment="1">
      <alignmen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15" xfId="0" applyFont="1" applyFill="1" applyBorder="1" applyAlignment="1">
      <alignment horizontal="left" vertical="top" wrapText="1"/>
    </xf>
    <xf numFmtId="0" fontId="8" fillId="3" borderId="3"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5" xfId="0" applyFont="1" applyFill="1" applyBorder="1" applyAlignment="1">
      <alignment horizontal="center" vertical="top" wrapText="1"/>
    </xf>
    <xf numFmtId="0" fontId="9" fillId="7" borderId="7" xfId="0" applyFont="1" applyFill="1" applyBorder="1" applyAlignment="1">
      <alignment horizontal="left" vertical="top" wrapText="1"/>
    </xf>
    <xf numFmtId="0" fontId="9" fillId="7" borderId="8" xfId="0" applyFont="1" applyFill="1" applyBorder="1" applyAlignment="1">
      <alignment horizontal="left" vertical="top" wrapText="1"/>
    </xf>
    <xf numFmtId="0" fontId="9" fillId="7" borderId="9"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8" xfId="0" applyFont="1" applyFill="1" applyBorder="1" applyAlignment="1">
      <alignment horizontal="left" vertical="top" wrapText="1"/>
    </xf>
  </cellXfs>
  <cellStyles count="5">
    <cellStyle name="Komma 2" xfId="2" xr:uid="{00000000-0005-0000-0000-000001000000}"/>
    <cellStyle name="Standaard" xfId="0" builtinId="0"/>
    <cellStyle name="Standaard_Blad1" xfId="4" xr:uid="{20D310D5-A541-4608-B269-CB43BF555616}"/>
    <cellStyle name="Valuta" xfId="1" builtinId="4"/>
    <cellStyle name="Valuta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582705</xdr:colOff>
      <xdr:row>1</xdr:row>
      <xdr:rowOff>71717</xdr:rowOff>
    </xdr:from>
    <xdr:to>
      <xdr:col>2</xdr:col>
      <xdr:colOff>1419225</xdr:colOff>
      <xdr:row>1</xdr:row>
      <xdr:rowOff>400085</xdr:rowOff>
    </xdr:to>
    <xdr:pic>
      <xdr:nvPicPr>
        <xdr:cNvPr id="2" name="Afbeelding 1" descr="Beschrijving: Beschrijving: logo_ehv_mail">
          <a:extLst>
            <a:ext uri="{FF2B5EF4-FFF2-40B4-BE49-F238E27FC236}">
              <a16:creationId xmlns:a16="http://schemas.microsoft.com/office/drawing/2014/main" id="{2F330AF6-1802-4947-AC0C-A53A814EF2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0480" y="262217"/>
          <a:ext cx="836520" cy="328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1666876</xdr:colOff>
      <xdr:row>1</xdr:row>
      <xdr:rowOff>94358</xdr:rowOff>
    </xdr:from>
    <xdr:to>
      <xdr:col>2</xdr:col>
      <xdr:colOff>2183765</xdr:colOff>
      <xdr:row>1</xdr:row>
      <xdr:rowOff>399383</xdr:rowOff>
    </xdr:to>
    <xdr:pic>
      <xdr:nvPicPr>
        <xdr:cNvPr id="3" name="Afbeelding 2">
          <a:extLst>
            <a:ext uri="{FF2B5EF4-FFF2-40B4-BE49-F238E27FC236}">
              <a16:creationId xmlns:a16="http://schemas.microsoft.com/office/drawing/2014/main" id="{6D32A4CF-D468-405D-B404-9F846C204E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3209926" y="284858"/>
          <a:ext cx="523874" cy="314550"/>
        </a:xfrm>
        <a:prstGeom prst="rect">
          <a:avLst/>
        </a:prstGeom>
      </xdr:spPr>
    </xdr:pic>
    <xdr:clientData/>
  </xdr:twoCellAnchor>
  <xdr:twoCellAnchor editAs="oneCell">
    <xdr:from>
      <xdr:col>0</xdr:col>
      <xdr:colOff>704851</xdr:colOff>
      <xdr:row>5</xdr:row>
      <xdr:rowOff>332483</xdr:rowOff>
    </xdr:from>
    <xdr:to>
      <xdr:col>0</xdr:col>
      <xdr:colOff>1238250</xdr:colOff>
      <xdr:row>5</xdr:row>
      <xdr:rowOff>650843</xdr:rowOff>
    </xdr:to>
    <xdr:pic>
      <xdr:nvPicPr>
        <xdr:cNvPr id="4" name="Afbeelding 3">
          <a:extLst>
            <a:ext uri="{FF2B5EF4-FFF2-40B4-BE49-F238E27FC236}">
              <a16:creationId xmlns:a16="http://schemas.microsoft.com/office/drawing/2014/main" id="{B02875C6-17B3-4A45-BE06-FBF418408B7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04851" y="2142233"/>
          <a:ext cx="523874" cy="314550"/>
        </a:xfrm>
        <a:prstGeom prst="rect">
          <a:avLst/>
        </a:prstGeom>
      </xdr:spPr>
    </xdr:pic>
    <xdr:clientData/>
  </xdr:twoCellAnchor>
  <xdr:twoCellAnchor editAs="oneCell">
    <xdr:from>
      <xdr:col>0</xdr:col>
      <xdr:colOff>676276</xdr:colOff>
      <xdr:row>12</xdr:row>
      <xdr:rowOff>389633</xdr:rowOff>
    </xdr:from>
    <xdr:to>
      <xdr:col>0</xdr:col>
      <xdr:colOff>1193165</xdr:colOff>
      <xdr:row>12</xdr:row>
      <xdr:rowOff>704183</xdr:rowOff>
    </xdr:to>
    <xdr:pic>
      <xdr:nvPicPr>
        <xdr:cNvPr id="5" name="Afbeelding 4">
          <a:extLst>
            <a:ext uri="{FF2B5EF4-FFF2-40B4-BE49-F238E27FC236}">
              <a16:creationId xmlns:a16="http://schemas.microsoft.com/office/drawing/2014/main" id="{7557569E-46A8-46D8-83F1-495AD50D9DA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76276" y="2418458"/>
          <a:ext cx="523874" cy="314550"/>
        </a:xfrm>
        <a:prstGeom prst="rect">
          <a:avLst/>
        </a:prstGeom>
      </xdr:spPr>
    </xdr:pic>
    <xdr:clientData/>
  </xdr:twoCellAnchor>
  <xdr:twoCellAnchor editAs="oneCell">
    <xdr:from>
      <xdr:col>0</xdr:col>
      <xdr:colOff>695326</xdr:colOff>
      <xdr:row>13</xdr:row>
      <xdr:rowOff>380108</xdr:rowOff>
    </xdr:from>
    <xdr:to>
      <xdr:col>0</xdr:col>
      <xdr:colOff>1219200</xdr:colOff>
      <xdr:row>13</xdr:row>
      <xdr:rowOff>706088</xdr:rowOff>
    </xdr:to>
    <xdr:pic>
      <xdr:nvPicPr>
        <xdr:cNvPr id="6" name="Afbeelding 5">
          <a:extLst>
            <a:ext uri="{FF2B5EF4-FFF2-40B4-BE49-F238E27FC236}">
              <a16:creationId xmlns:a16="http://schemas.microsoft.com/office/drawing/2014/main" id="{807D12A6-3B35-4511-AD62-2B69CF602B9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95326" y="11876783"/>
          <a:ext cx="523874" cy="314550"/>
        </a:xfrm>
        <a:prstGeom prst="rect">
          <a:avLst/>
        </a:prstGeom>
      </xdr:spPr>
    </xdr:pic>
    <xdr:clientData/>
  </xdr:twoCellAnchor>
  <xdr:twoCellAnchor editAs="oneCell">
    <xdr:from>
      <xdr:col>0</xdr:col>
      <xdr:colOff>695326</xdr:colOff>
      <xdr:row>14</xdr:row>
      <xdr:rowOff>332483</xdr:rowOff>
    </xdr:from>
    <xdr:to>
      <xdr:col>0</xdr:col>
      <xdr:colOff>1219200</xdr:colOff>
      <xdr:row>15</xdr:row>
      <xdr:rowOff>26003</xdr:rowOff>
    </xdr:to>
    <xdr:pic>
      <xdr:nvPicPr>
        <xdr:cNvPr id="7" name="Afbeelding 6">
          <a:extLst>
            <a:ext uri="{FF2B5EF4-FFF2-40B4-BE49-F238E27FC236}">
              <a16:creationId xmlns:a16="http://schemas.microsoft.com/office/drawing/2014/main" id="{4B6B3637-181F-4A88-B96A-9E9BC081C3C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95326" y="12591158"/>
          <a:ext cx="523874" cy="314550"/>
        </a:xfrm>
        <a:prstGeom prst="rect">
          <a:avLst/>
        </a:prstGeom>
      </xdr:spPr>
    </xdr:pic>
    <xdr:clientData/>
  </xdr:twoCellAnchor>
  <xdr:twoCellAnchor editAs="oneCell">
    <xdr:from>
      <xdr:col>0</xdr:col>
      <xdr:colOff>676276</xdr:colOff>
      <xdr:row>15</xdr:row>
      <xdr:rowOff>342008</xdr:rowOff>
    </xdr:from>
    <xdr:to>
      <xdr:col>0</xdr:col>
      <xdr:colOff>1193165</xdr:colOff>
      <xdr:row>15</xdr:row>
      <xdr:rowOff>667988</xdr:rowOff>
    </xdr:to>
    <xdr:pic>
      <xdr:nvPicPr>
        <xdr:cNvPr id="8" name="Afbeelding 7">
          <a:extLst>
            <a:ext uri="{FF2B5EF4-FFF2-40B4-BE49-F238E27FC236}">
              <a16:creationId xmlns:a16="http://schemas.microsoft.com/office/drawing/2014/main" id="{FE2D10D8-A15C-47FE-8D59-C13C0C7E312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76276" y="13362683"/>
          <a:ext cx="523874" cy="314550"/>
        </a:xfrm>
        <a:prstGeom prst="rect">
          <a:avLst/>
        </a:prstGeom>
      </xdr:spPr>
    </xdr:pic>
    <xdr:clientData/>
  </xdr:twoCellAnchor>
  <xdr:twoCellAnchor editAs="oneCell">
    <xdr:from>
      <xdr:col>0</xdr:col>
      <xdr:colOff>695326</xdr:colOff>
      <xdr:row>16</xdr:row>
      <xdr:rowOff>322958</xdr:rowOff>
    </xdr:from>
    <xdr:to>
      <xdr:col>0</xdr:col>
      <xdr:colOff>1219200</xdr:colOff>
      <xdr:row>16</xdr:row>
      <xdr:rowOff>638143</xdr:rowOff>
    </xdr:to>
    <xdr:pic>
      <xdr:nvPicPr>
        <xdr:cNvPr id="9" name="Afbeelding 8">
          <a:extLst>
            <a:ext uri="{FF2B5EF4-FFF2-40B4-BE49-F238E27FC236}">
              <a16:creationId xmlns:a16="http://schemas.microsoft.com/office/drawing/2014/main" id="{EBB696A1-D8BF-4981-9342-7D29E345BC1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95326" y="14258033"/>
          <a:ext cx="523874" cy="314550"/>
        </a:xfrm>
        <a:prstGeom prst="rect">
          <a:avLst/>
        </a:prstGeom>
      </xdr:spPr>
    </xdr:pic>
    <xdr:clientData/>
  </xdr:twoCellAnchor>
  <xdr:twoCellAnchor editAs="oneCell">
    <xdr:from>
      <xdr:col>0</xdr:col>
      <xdr:colOff>695326</xdr:colOff>
      <xdr:row>7</xdr:row>
      <xdr:rowOff>303908</xdr:rowOff>
    </xdr:from>
    <xdr:to>
      <xdr:col>0</xdr:col>
      <xdr:colOff>1219200</xdr:colOff>
      <xdr:row>7</xdr:row>
      <xdr:rowOff>627983</xdr:rowOff>
    </xdr:to>
    <xdr:pic>
      <xdr:nvPicPr>
        <xdr:cNvPr id="10" name="Afbeelding 9">
          <a:extLst>
            <a:ext uri="{FF2B5EF4-FFF2-40B4-BE49-F238E27FC236}">
              <a16:creationId xmlns:a16="http://schemas.microsoft.com/office/drawing/2014/main" id="{C6CAF798-95FE-4400-BE31-725A95DE434B}"/>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695326" y="3485258"/>
          <a:ext cx="523874" cy="314550"/>
        </a:xfrm>
        <a:prstGeom prst="rect">
          <a:avLst/>
        </a:prstGeom>
      </xdr:spPr>
    </xdr:pic>
    <xdr:clientData/>
  </xdr:twoCellAnchor>
  <xdr:twoCellAnchor editAs="oneCell">
    <xdr:from>
      <xdr:col>0</xdr:col>
      <xdr:colOff>714376</xdr:colOff>
      <xdr:row>8</xdr:row>
      <xdr:rowOff>284858</xdr:rowOff>
    </xdr:from>
    <xdr:to>
      <xdr:col>0</xdr:col>
      <xdr:colOff>1231265</xdr:colOff>
      <xdr:row>9</xdr:row>
      <xdr:rowOff>259683</xdr:rowOff>
    </xdr:to>
    <xdr:pic>
      <xdr:nvPicPr>
        <xdr:cNvPr id="11" name="Afbeelding 10">
          <a:extLst>
            <a:ext uri="{FF2B5EF4-FFF2-40B4-BE49-F238E27FC236}">
              <a16:creationId xmlns:a16="http://schemas.microsoft.com/office/drawing/2014/main" id="{5F6A4C01-05C4-4179-B542-51012EB096F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14376" y="7190483"/>
          <a:ext cx="523874" cy="314550"/>
        </a:xfrm>
        <a:prstGeom prst="rect">
          <a:avLst/>
        </a:prstGeom>
      </xdr:spPr>
    </xdr:pic>
    <xdr:clientData/>
  </xdr:twoCellAnchor>
  <xdr:twoCellAnchor editAs="oneCell">
    <xdr:from>
      <xdr:col>0</xdr:col>
      <xdr:colOff>685801</xdr:colOff>
      <xdr:row>9</xdr:row>
      <xdr:rowOff>313433</xdr:rowOff>
    </xdr:from>
    <xdr:to>
      <xdr:col>0</xdr:col>
      <xdr:colOff>1202055</xdr:colOff>
      <xdr:row>9</xdr:row>
      <xdr:rowOff>627983</xdr:rowOff>
    </xdr:to>
    <xdr:pic>
      <xdr:nvPicPr>
        <xdr:cNvPr id="12" name="Afbeelding 11">
          <a:extLst>
            <a:ext uri="{FF2B5EF4-FFF2-40B4-BE49-F238E27FC236}">
              <a16:creationId xmlns:a16="http://schemas.microsoft.com/office/drawing/2014/main" id="{2C32F815-C963-4F80-87E2-44F9504B3882}"/>
            </a:ext>
          </a:extLst>
        </xdr:cNvPr>
        <xdr:cNvPicPr>
          <a:picLocks noChangeAspect="1"/>
        </xdr:cNvPicPr>
      </xdr:nvPicPr>
      <xdr:blipFill>
        <a:blip xmlns:r="http://schemas.openxmlformats.org/officeDocument/2006/relationships" r:embed="rId2"/>
        <a:stretch>
          <a:fillRect/>
        </a:stretch>
      </xdr:blipFill>
      <xdr:spPr>
        <a:xfrm>
          <a:off x="685801" y="4914008"/>
          <a:ext cx="523874" cy="314550"/>
        </a:xfrm>
        <a:prstGeom prst="rect">
          <a:avLst/>
        </a:prstGeom>
      </xdr:spPr>
    </xdr:pic>
    <xdr:clientData/>
  </xdr:twoCellAnchor>
  <xdr:twoCellAnchor editAs="oneCell">
    <xdr:from>
      <xdr:col>0</xdr:col>
      <xdr:colOff>704851</xdr:colOff>
      <xdr:row>10</xdr:row>
      <xdr:rowOff>303908</xdr:rowOff>
    </xdr:from>
    <xdr:to>
      <xdr:col>0</xdr:col>
      <xdr:colOff>1238250</xdr:colOff>
      <xdr:row>10</xdr:row>
      <xdr:rowOff>629888</xdr:rowOff>
    </xdr:to>
    <xdr:pic>
      <xdr:nvPicPr>
        <xdr:cNvPr id="13" name="Afbeelding 12">
          <a:extLst>
            <a:ext uri="{FF2B5EF4-FFF2-40B4-BE49-F238E27FC236}">
              <a16:creationId xmlns:a16="http://schemas.microsoft.com/office/drawing/2014/main" id="{0643833C-55E0-46E0-8B01-FF11D028A6BD}"/>
            </a:ext>
          </a:extLst>
        </xdr:cNvPr>
        <xdr:cNvPicPr>
          <a:picLocks noChangeAspect="1"/>
        </xdr:cNvPicPr>
      </xdr:nvPicPr>
      <xdr:blipFill>
        <a:blip xmlns:r="http://schemas.openxmlformats.org/officeDocument/2006/relationships" r:embed="rId2"/>
        <a:stretch>
          <a:fillRect/>
        </a:stretch>
      </xdr:blipFill>
      <xdr:spPr>
        <a:xfrm>
          <a:off x="704851" y="6838058"/>
          <a:ext cx="523874" cy="314550"/>
        </a:xfrm>
        <a:prstGeom prst="rect">
          <a:avLst/>
        </a:prstGeom>
      </xdr:spPr>
    </xdr:pic>
    <xdr:clientData/>
  </xdr:twoCellAnchor>
  <xdr:twoCellAnchor editAs="oneCell">
    <xdr:from>
      <xdr:col>0</xdr:col>
      <xdr:colOff>685800</xdr:colOff>
      <xdr:row>11</xdr:row>
      <xdr:rowOff>304800</xdr:rowOff>
    </xdr:from>
    <xdr:to>
      <xdr:col>0</xdr:col>
      <xdr:colOff>1200149</xdr:colOff>
      <xdr:row>11</xdr:row>
      <xdr:rowOff>630780</xdr:rowOff>
    </xdr:to>
    <xdr:pic>
      <xdr:nvPicPr>
        <xdr:cNvPr id="14" name="Afbeelding 13">
          <a:extLst>
            <a:ext uri="{FF2B5EF4-FFF2-40B4-BE49-F238E27FC236}">
              <a16:creationId xmlns:a16="http://schemas.microsoft.com/office/drawing/2014/main" id="{3EAA868C-36ED-44AE-91C7-14188B43DEAE}"/>
            </a:ext>
          </a:extLst>
        </xdr:cNvPr>
        <xdr:cNvPicPr>
          <a:picLocks noChangeAspect="1"/>
        </xdr:cNvPicPr>
      </xdr:nvPicPr>
      <xdr:blipFill>
        <a:blip xmlns:r="http://schemas.openxmlformats.org/officeDocument/2006/relationships" r:embed="rId2"/>
        <a:stretch>
          <a:fillRect/>
        </a:stretch>
      </xdr:blipFill>
      <xdr:spPr>
        <a:xfrm>
          <a:off x="685800" y="7296150"/>
          <a:ext cx="523874" cy="314550"/>
        </a:xfrm>
        <a:prstGeom prst="rect">
          <a:avLst/>
        </a:prstGeom>
      </xdr:spPr>
    </xdr:pic>
    <xdr:clientData/>
  </xdr:twoCellAnchor>
  <xdr:twoCellAnchor editAs="oneCell">
    <xdr:from>
      <xdr:col>0</xdr:col>
      <xdr:colOff>685800</xdr:colOff>
      <xdr:row>31</xdr:row>
      <xdr:rowOff>295275</xdr:rowOff>
    </xdr:from>
    <xdr:to>
      <xdr:col>0</xdr:col>
      <xdr:colOff>1200149</xdr:colOff>
      <xdr:row>31</xdr:row>
      <xdr:rowOff>609190</xdr:rowOff>
    </xdr:to>
    <xdr:pic>
      <xdr:nvPicPr>
        <xdr:cNvPr id="15" name="Afbeelding 14">
          <a:extLst>
            <a:ext uri="{FF2B5EF4-FFF2-40B4-BE49-F238E27FC236}">
              <a16:creationId xmlns:a16="http://schemas.microsoft.com/office/drawing/2014/main" id="{6DE7E3C9-4DD8-4ACB-BECC-17119AC99F3C}"/>
            </a:ext>
          </a:extLst>
        </xdr:cNvPr>
        <xdr:cNvPicPr>
          <a:picLocks noChangeAspect="1"/>
        </xdr:cNvPicPr>
      </xdr:nvPicPr>
      <xdr:blipFill>
        <a:blip xmlns:r="http://schemas.openxmlformats.org/officeDocument/2006/relationships" r:embed="rId2"/>
        <a:stretch>
          <a:fillRect/>
        </a:stretch>
      </xdr:blipFill>
      <xdr:spPr>
        <a:xfrm>
          <a:off x="685800" y="7829550"/>
          <a:ext cx="523874" cy="314550"/>
        </a:xfrm>
        <a:prstGeom prst="rect">
          <a:avLst/>
        </a:prstGeom>
      </xdr:spPr>
    </xdr:pic>
    <xdr:clientData/>
  </xdr:twoCellAnchor>
  <xdr:twoCellAnchor editAs="oneCell">
    <xdr:from>
      <xdr:col>0</xdr:col>
      <xdr:colOff>714375</xdr:colOff>
      <xdr:row>32</xdr:row>
      <xdr:rowOff>723900</xdr:rowOff>
    </xdr:from>
    <xdr:to>
      <xdr:col>0</xdr:col>
      <xdr:colOff>1245234</xdr:colOff>
      <xdr:row>33</xdr:row>
      <xdr:rowOff>225</xdr:rowOff>
    </xdr:to>
    <xdr:pic>
      <xdr:nvPicPr>
        <xdr:cNvPr id="16" name="Afbeelding 15">
          <a:extLst>
            <a:ext uri="{FF2B5EF4-FFF2-40B4-BE49-F238E27FC236}">
              <a16:creationId xmlns:a16="http://schemas.microsoft.com/office/drawing/2014/main" id="{2A706DBC-4863-43FD-8BE1-263A3749585C}"/>
            </a:ext>
          </a:extLst>
        </xdr:cNvPr>
        <xdr:cNvPicPr>
          <a:picLocks noChangeAspect="1"/>
        </xdr:cNvPicPr>
      </xdr:nvPicPr>
      <xdr:blipFill>
        <a:blip xmlns:r="http://schemas.openxmlformats.org/officeDocument/2006/relationships" r:embed="rId2"/>
        <a:stretch>
          <a:fillRect/>
        </a:stretch>
      </xdr:blipFill>
      <xdr:spPr>
        <a:xfrm>
          <a:off x="714375" y="12134850"/>
          <a:ext cx="523874" cy="314550"/>
        </a:xfrm>
        <a:prstGeom prst="rect">
          <a:avLst/>
        </a:prstGeom>
      </xdr:spPr>
    </xdr:pic>
    <xdr:clientData/>
  </xdr:twoCellAnchor>
  <xdr:twoCellAnchor editAs="oneCell">
    <xdr:from>
      <xdr:col>0</xdr:col>
      <xdr:colOff>695325</xdr:colOff>
      <xdr:row>22</xdr:row>
      <xdr:rowOff>352425</xdr:rowOff>
    </xdr:from>
    <xdr:to>
      <xdr:col>0</xdr:col>
      <xdr:colOff>1219199</xdr:colOff>
      <xdr:row>22</xdr:row>
      <xdr:rowOff>659990</xdr:rowOff>
    </xdr:to>
    <xdr:pic>
      <xdr:nvPicPr>
        <xdr:cNvPr id="18" name="Afbeelding 17">
          <a:extLst>
            <a:ext uri="{FF2B5EF4-FFF2-40B4-BE49-F238E27FC236}">
              <a16:creationId xmlns:a16="http://schemas.microsoft.com/office/drawing/2014/main" id="{BBA02DF4-2230-45CC-B011-10C7160F7E57}"/>
            </a:ext>
          </a:extLst>
        </xdr:cNvPr>
        <xdr:cNvPicPr>
          <a:picLocks noChangeAspect="1"/>
        </xdr:cNvPicPr>
      </xdr:nvPicPr>
      <xdr:blipFill>
        <a:blip xmlns:r="http://schemas.openxmlformats.org/officeDocument/2006/relationships" r:embed="rId2"/>
        <a:stretch>
          <a:fillRect/>
        </a:stretch>
      </xdr:blipFill>
      <xdr:spPr>
        <a:xfrm>
          <a:off x="695325" y="17116425"/>
          <a:ext cx="523874" cy="314550"/>
        </a:xfrm>
        <a:prstGeom prst="rect">
          <a:avLst/>
        </a:prstGeom>
      </xdr:spPr>
    </xdr:pic>
    <xdr:clientData/>
  </xdr:twoCellAnchor>
  <xdr:twoCellAnchor editAs="oneCell">
    <xdr:from>
      <xdr:col>0</xdr:col>
      <xdr:colOff>666750</xdr:colOff>
      <xdr:row>23</xdr:row>
      <xdr:rowOff>333375</xdr:rowOff>
    </xdr:from>
    <xdr:to>
      <xdr:col>0</xdr:col>
      <xdr:colOff>1198244</xdr:colOff>
      <xdr:row>23</xdr:row>
      <xdr:rowOff>647925</xdr:rowOff>
    </xdr:to>
    <xdr:pic>
      <xdr:nvPicPr>
        <xdr:cNvPr id="19" name="Afbeelding 18">
          <a:extLst>
            <a:ext uri="{FF2B5EF4-FFF2-40B4-BE49-F238E27FC236}">
              <a16:creationId xmlns:a16="http://schemas.microsoft.com/office/drawing/2014/main" id="{8070CF61-0AB6-473F-8996-4EE7356B9E09}"/>
            </a:ext>
          </a:extLst>
        </xdr:cNvPr>
        <xdr:cNvPicPr>
          <a:picLocks noChangeAspect="1"/>
        </xdr:cNvPicPr>
      </xdr:nvPicPr>
      <xdr:blipFill>
        <a:blip xmlns:r="http://schemas.openxmlformats.org/officeDocument/2006/relationships" r:embed="rId2"/>
        <a:stretch>
          <a:fillRect/>
        </a:stretch>
      </xdr:blipFill>
      <xdr:spPr>
        <a:xfrm>
          <a:off x="666750" y="18992850"/>
          <a:ext cx="523874" cy="314550"/>
        </a:xfrm>
        <a:prstGeom prst="rect">
          <a:avLst/>
        </a:prstGeom>
      </xdr:spPr>
    </xdr:pic>
    <xdr:clientData/>
  </xdr:twoCellAnchor>
  <xdr:twoCellAnchor editAs="oneCell">
    <xdr:from>
      <xdr:col>0</xdr:col>
      <xdr:colOff>685800</xdr:colOff>
      <xdr:row>24</xdr:row>
      <xdr:rowOff>342900</xdr:rowOff>
    </xdr:from>
    <xdr:to>
      <xdr:col>0</xdr:col>
      <xdr:colOff>1200149</xdr:colOff>
      <xdr:row>24</xdr:row>
      <xdr:rowOff>666975</xdr:rowOff>
    </xdr:to>
    <xdr:pic>
      <xdr:nvPicPr>
        <xdr:cNvPr id="20" name="Afbeelding 19">
          <a:extLst>
            <a:ext uri="{FF2B5EF4-FFF2-40B4-BE49-F238E27FC236}">
              <a16:creationId xmlns:a16="http://schemas.microsoft.com/office/drawing/2014/main" id="{57E1552C-7C4B-466A-AE72-EC34265A2364}"/>
            </a:ext>
          </a:extLst>
        </xdr:cNvPr>
        <xdr:cNvPicPr>
          <a:picLocks noChangeAspect="1"/>
        </xdr:cNvPicPr>
      </xdr:nvPicPr>
      <xdr:blipFill>
        <a:blip xmlns:r="http://schemas.openxmlformats.org/officeDocument/2006/relationships" r:embed="rId2"/>
        <a:stretch>
          <a:fillRect/>
        </a:stretch>
      </xdr:blipFill>
      <xdr:spPr>
        <a:xfrm>
          <a:off x="685800" y="21440775"/>
          <a:ext cx="523874" cy="314550"/>
        </a:xfrm>
        <a:prstGeom prst="rect">
          <a:avLst/>
        </a:prstGeom>
      </xdr:spPr>
    </xdr:pic>
    <xdr:clientData/>
  </xdr:twoCellAnchor>
  <xdr:twoCellAnchor editAs="oneCell">
    <xdr:from>
      <xdr:col>0</xdr:col>
      <xdr:colOff>685800</xdr:colOff>
      <xdr:row>25</xdr:row>
      <xdr:rowOff>295275</xdr:rowOff>
    </xdr:from>
    <xdr:to>
      <xdr:col>0</xdr:col>
      <xdr:colOff>1200149</xdr:colOff>
      <xdr:row>25</xdr:row>
      <xdr:rowOff>602840</xdr:rowOff>
    </xdr:to>
    <xdr:pic>
      <xdr:nvPicPr>
        <xdr:cNvPr id="23" name="Afbeelding 22">
          <a:extLst>
            <a:ext uri="{FF2B5EF4-FFF2-40B4-BE49-F238E27FC236}">
              <a16:creationId xmlns:a16="http://schemas.microsoft.com/office/drawing/2014/main" id="{FBD3137F-3FFA-4314-8605-BD00452CAE77}"/>
            </a:ext>
          </a:extLst>
        </xdr:cNvPr>
        <xdr:cNvPicPr>
          <a:picLocks noChangeAspect="1"/>
        </xdr:cNvPicPr>
      </xdr:nvPicPr>
      <xdr:blipFill>
        <a:blip xmlns:r="http://schemas.openxmlformats.org/officeDocument/2006/relationships" r:embed="rId2"/>
        <a:stretch>
          <a:fillRect/>
        </a:stretch>
      </xdr:blipFill>
      <xdr:spPr>
        <a:xfrm>
          <a:off x="685800" y="20697825"/>
          <a:ext cx="523874" cy="314550"/>
        </a:xfrm>
        <a:prstGeom prst="rect">
          <a:avLst/>
        </a:prstGeom>
      </xdr:spPr>
    </xdr:pic>
    <xdr:clientData/>
  </xdr:twoCellAnchor>
  <xdr:twoCellAnchor editAs="oneCell">
    <xdr:from>
      <xdr:col>0</xdr:col>
      <xdr:colOff>685800</xdr:colOff>
      <xdr:row>29</xdr:row>
      <xdr:rowOff>419100</xdr:rowOff>
    </xdr:from>
    <xdr:to>
      <xdr:col>0</xdr:col>
      <xdr:colOff>1200149</xdr:colOff>
      <xdr:row>30</xdr:row>
      <xdr:rowOff>0</xdr:rowOff>
    </xdr:to>
    <xdr:pic>
      <xdr:nvPicPr>
        <xdr:cNvPr id="24" name="Afbeelding 23">
          <a:extLst>
            <a:ext uri="{FF2B5EF4-FFF2-40B4-BE49-F238E27FC236}">
              <a16:creationId xmlns:a16="http://schemas.microsoft.com/office/drawing/2014/main" id="{51EB1E23-17E6-4E6E-AEB3-C01DF024AB2C}"/>
            </a:ext>
          </a:extLst>
        </xdr:cNvPr>
        <xdr:cNvPicPr>
          <a:picLocks noChangeAspect="1"/>
        </xdr:cNvPicPr>
      </xdr:nvPicPr>
      <xdr:blipFill>
        <a:blip xmlns:r="http://schemas.openxmlformats.org/officeDocument/2006/relationships" r:embed="rId2"/>
        <a:stretch>
          <a:fillRect/>
        </a:stretch>
      </xdr:blipFill>
      <xdr:spPr>
        <a:xfrm>
          <a:off x="685800" y="27917775"/>
          <a:ext cx="523874" cy="266700"/>
        </a:xfrm>
        <a:prstGeom prst="rect">
          <a:avLst/>
        </a:prstGeom>
      </xdr:spPr>
    </xdr:pic>
    <xdr:clientData/>
  </xdr:twoCellAnchor>
  <xdr:twoCellAnchor editAs="oneCell">
    <xdr:from>
      <xdr:col>0</xdr:col>
      <xdr:colOff>676275</xdr:colOff>
      <xdr:row>26</xdr:row>
      <xdr:rowOff>390525</xdr:rowOff>
    </xdr:from>
    <xdr:to>
      <xdr:col>0</xdr:col>
      <xdr:colOff>1207134</xdr:colOff>
      <xdr:row>26</xdr:row>
      <xdr:rowOff>698090</xdr:rowOff>
    </xdr:to>
    <xdr:pic>
      <xdr:nvPicPr>
        <xdr:cNvPr id="25" name="Afbeelding 24">
          <a:extLst>
            <a:ext uri="{FF2B5EF4-FFF2-40B4-BE49-F238E27FC236}">
              <a16:creationId xmlns:a16="http://schemas.microsoft.com/office/drawing/2014/main" id="{A3C98FFE-AFA0-4CB4-9163-90ECCB11F65E}"/>
            </a:ext>
          </a:extLst>
        </xdr:cNvPr>
        <xdr:cNvPicPr>
          <a:picLocks noChangeAspect="1"/>
        </xdr:cNvPicPr>
      </xdr:nvPicPr>
      <xdr:blipFill>
        <a:blip xmlns:r="http://schemas.openxmlformats.org/officeDocument/2006/relationships" r:embed="rId2"/>
        <a:stretch>
          <a:fillRect/>
        </a:stretch>
      </xdr:blipFill>
      <xdr:spPr>
        <a:xfrm>
          <a:off x="676275" y="24403050"/>
          <a:ext cx="523874" cy="314550"/>
        </a:xfrm>
        <a:prstGeom prst="rect">
          <a:avLst/>
        </a:prstGeom>
      </xdr:spPr>
    </xdr:pic>
    <xdr:clientData/>
  </xdr:twoCellAnchor>
  <xdr:twoCellAnchor editAs="oneCell">
    <xdr:from>
      <xdr:col>0</xdr:col>
      <xdr:colOff>685800</xdr:colOff>
      <xdr:row>27</xdr:row>
      <xdr:rowOff>352425</xdr:rowOff>
    </xdr:from>
    <xdr:to>
      <xdr:col>0</xdr:col>
      <xdr:colOff>1200149</xdr:colOff>
      <xdr:row>27</xdr:row>
      <xdr:rowOff>659990</xdr:rowOff>
    </xdr:to>
    <xdr:pic>
      <xdr:nvPicPr>
        <xdr:cNvPr id="26" name="Afbeelding 25">
          <a:extLst>
            <a:ext uri="{FF2B5EF4-FFF2-40B4-BE49-F238E27FC236}">
              <a16:creationId xmlns:a16="http://schemas.microsoft.com/office/drawing/2014/main" id="{9040A111-8111-4465-B676-F7DF774FBC93}"/>
            </a:ext>
          </a:extLst>
        </xdr:cNvPr>
        <xdr:cNvPicPr>
          <a:picLocks noChangeAspect="1"/>
        </xdr:cNvPicPr>
      </xdr:nvPicPr>
      <xdr:blipFill>
        <a:blip xmlns:r="http://schemas.openxmlformats.org/officeDocument/2006/relationships" r:embed="rId2"/>
        <a:stretch>
          <a:fillRect/>
        </a:stretch>
      </xdr:blipFill>
      <xdr:spPr>
        <a:xfrm>
          <a:off x="685800" y="25088850"/>
          <a:ext cx="523874" cy="314550"/>
        </a:xfrm>
        <a:prstGeom prst="rect">
          <a:avLst/>
        </a:prstGeom>
      </xdr:spPr>
    </xdr:pic>
    <xdr:clientData/>
  </xdr:twoCellAnchor>
  <xdr:twoCellAnchor editAs="oneCell">
    <xdr:from>
      <xdr:col>0</xdr:col>
      <xdr:colOff>676275</xdr:colOff>
      <xdr:row>28</xdr:row>
      <xdr:rowOff>342900</xdr:rowOff>
    </xdr:from>
    <xdr:to>
      <xdr:col>0</xdr:col>
      <xdr:colOff>1207134</xdr:colOff>
      <xdr:row>28</xdr:row>
      <xdr:rowOff>656815</xdr:rowOff>
    </xdr:to>
    <xdr:pic>
      <xdr:nvPicPr>
        <xdr:cNvPr id="27" name="Afbeelding 26">
          <a:extLst>
            <a:ext uri="{FF2B5EF4-FFF2-40B4-BE49-F238E27FC236}">
              <a16:creationId xmlns:a16="http://schemas.microsoft.com/office/drawing/2014/main" id="{CE4C4064-40BB-43C8-873D-7E9AA09AE387}"/>
            </a:ext>
          </a:extLst>
        </xdr:cNvPr>
        <xdr:cNvPicPr>
          <a:picLocks noChangeAspect="1"/>
        </xdr:cNvPicPr>
      </xdr:nvPicPr>
      <xdr:blipFill>
        <a:blip xmlns:r="http://schemas.openxmlformats.org/officeDocument/2006/relationships" r:embed="rId2"/>
        <a:stretch>
          <a:fillRect/>
        </a:stretch>
      </xdr:blipFill>
      <xdr:spPr>
        <a:xfrm>
          <a:off x="676275" y="25784175"/>
          <a:ext cx="523874" cy="314550"/>
        </a:xfrm>
        <a:prstGeom prst="rect">
          <a:avLst/>
        </a:prstGeom>
      </xdr:spPr>
    </xdr:pic>
    <xdr:clientData/>
  </xdr:twoCellAnchor>
  <xdr:twoCellAnchor editAs="oneCell">
    <xdr:from>
      <xdr:col>0</xdr:col>
      <xdr:colOff>666750</xdr:colOff>
      <xdr:row>30</xdr:row>
      <xdr:rowOff>333375</xdr:rowOff>
    </xdr:from>
    <xdr:to>
      <xdr:col>0</xdr:col>
      <xdr:colOff>1198244</xdr:colOff>
      <xdr:row>30</xdr:row>
      <xdr:rowOff>640940</xdr:rowOff>
    </xdr:to>
    <xdr:pic>
      <xdr:nvPicPr>
        <xdr:cNvPr id="28" name="Afbeelding 27">
          <a:extLst>
            <a:ext uri="{FF2B5EF4-FFF2-40B4-BE49-F238E27FC236}">
              <a16:creationId xmlns:a16="http://schemas.microsoft.com/office/drawing/2014/main" id="{20A1B41B-08E1-4410-A922-A390ECB2A951}"/>
            </a:ext>
          </a:extLst>
        </xdr:cNvPr>
        <xdr:cNvPicPr>
          <a:picLocks noChangeAspect="1"/>
        </xdr:cNvPicPr>
      </xdr:nvPicPr>
      <xdr:blipFill>
        <a:blip xmlns:r="http://schemas.openxmlformats.org/officeDocument/2006/relationships" r:embed="rId2"/>
        <a:stretch>
          <a:fillRect/>
        </a:stretch>
      </xdr:blipFill>
      <xdr:spPr>
        <a:xfrm>
          <a:off x="666750" y="27222450"/>
          <a:ext cx="523874" cy="314550"/>
        </a:xfrm>
        <a:prstGeom prst="rect">
          <a:avLst/>
        </a:prstGeom>
      </xdr:spPr>
    </xdr:pic>
    <xdr:clientData/>
  </xdr:twoCellAnchor>
  <xdr:twoCellAnchor editAs="oneCell">
    <xdr:from>
      <xdr:col>0</xdr:col>
      <xdr:colOff>695325</xdr:colOff>
      <xdr:row>35</xdr:row>
      <xdr:rowOff>228600</xdr:rowOff>
    </xdr:from>
    <xdr:to>
      <xdr:col>0</xdr:col>
      <xdr:colOff>1219199</xdr:colOff>
      <xdr:row>35</xdr:row>
      <xdr:rowOff>542515</xdr:rowOff>
    </xdr:to>
    <xdr:pic>
      <xdr:nvPicPr>
        <xdr:cNvPr id="37" name="Afbeelding 36">
          <a:extLst>
            <a:ext uri="{FF2B5EF4-FFF2-40B4-BE49-F238E27FC236}">
              <a16:creationId xmlns:a16="http://schemas.microsoft.com/office/drawing/2014/main" id="{9B1320C5-1D3B-4428-9D95-31913E0D558B}"/>
            </a:ext>
          </a:extLst>
        </xdr:cNvPr>
        <xdr:cNvPicPr>
          <a:picLocks noChangeAspect="1"/>
        </xdr:cNvPicPr>
      </xdr:nvPicPr>
      <xdr:blipFill>
        <a:blip xmlns:r="http://schemas.openxmlformats.org/officeDocument/2006/relationships" r:embed="rId2"/>
        <a:stretch>
          <a:fillRect/>
        </a:stretch>
      </xdr:blipFill>
      <xdr:spPr>
        <a:xfrm>
          <a:off x="695325" y="24155400"/>
          <a:ext cx="523874" cy="314550"/>
        </a:xfrm>
        <a:prstGeom prst="rect">
          <a:avLst/>
        </a:prstGeom>
      </xdr:spPr>
    </xdr:pic>
    <xdr:clientData/>
  </xdr:twoCellAnchor>
  <xdr:twoCellAnchor editAs="oneCell">
    <xdr:from>
      <xdr:col>0</xdr:col>
      <xdr:colOff>695325</xdr:colOff>
      <xdr:row>36</xdr:row>
      <xdr:rowOff>200025</xdr:rowOff>
    </xdr:from>
    <xdr:to>
      <xdr:col>0</xdr:col>
      <xdr:colOff>1219199</xdr:colOff>
      <xdr:row>36</xdr:row>
      <xdr:rowOff>507590</xdr:rowOff>
    </xdr:to>
    <xdr:pic>
      <xdr:nvPicPr>
        <xdr:cNvPr id="38" name="Afbeelding 37">
          <a:extLst>
            <a:ext uri="{FF2B5EF4-FFF2-40B4-BE49-F238E27FC236}">
              <a16:creationId xmlns:a16="http://schemas.microsoft.com/office/drawing/2014/main" id="{1042D440-4B66-49E9-B01E-3D876BEEBFE8}"/>
            </a:ext>
          </a:extLst>
        </xdr:cNvPr>
        <xdr:cNvPicPr>
          <a:picLocks noChangeAspect="1"/>
        </xdr:cNvPicPr>
      </xdr:nvPicPr>
      <xdr:blipFill>
        <a:blip xmlns:r="http://schemas.openxmlformats.org/officeDocument/2006/relationships" r:embed="rId2"/>
        <a:stretch>
          <a:fillRect/>
        </a:stretch>
      </xdr:blipFill>
      <xdr:spPr>
        <a:xfrm>
          <a:off x="695325" y="30613350"/>
          <a:ext cx="523874" cy="314550"/>
        </a:xfrm>
        <a:prstGeom prst="rect">
          <a:avLst/>
        </a:prstGeom>
      </xdr:spPr>
    </xdr:pic>
    <xdr:clientData/>
  </xdr:twoCellAnchor>
  <xdr:twoCellAnchor editAs="oneCell">
    <xdr:from>
      <xdr:col>0</xdr:col>
      <xdr:colOff>695325</xdr:colOff>
      <xdr:row>37</xdr:row>
      <xdr:rowOff>209550</xdr:rowOff>
    </xdr:from>
    <xdr:to>
      <xdr:col>0</xdr:col>
      <xdr:colOff>1219199</xdr:colOff>
      <xdr:row>37</xdr:row>
      <xdr:rowOff>511400</xdr:rowOff>
    </xdr:to>
    <xdr:pic>
      <xdr:nvPicPr>
        <xdr:cNvPr id="39" name="Afbeelding 38">
          <a:extLst>
            <a:ext uri="{FF2B5EF4-FFF2-40B4-BE49-F238E27FC236}">
              <a16:creationId xmlns:a16="http://schemas.microsoft.com/office/drawing/2014/main" id="{26748887-E8FF-4E23-A991-0521B8F36EF0}"/>
            </a:ext>
          </a:extLst>
        </xdr:cNvPr>
        <xdr:cNvPicPr>
          <a:picLocks noChangeAspect="1"/>
        </xdr:cNvPicPr>
      </xdr:nvPicPr>
      <xdr:blipFill>
        <a:blip xmlns:r="http://schemas.openxmlformats.org/officeDocument/2006/relationships" r:embed="rId2"/>
        <a:stretch>
          <a:fillRect/>
        </a:stretch>
      </xdr:blipFill>
      <xdr:spPr>
        <a:xfrm>
          <a:off x="695325" y="33213675"/>
          <a:ext cx="523874" cy="314550"/>
        </a:xfrm>
        <a:prstGeom prst="rect">
          <a:avLst/>
        </a:prstGeom>
      </xdr:spPr>
    </xdr:pic>
    <xdr:clientData/>
  </xdr:twoCellAnchor>
  <xdr:twoCellAnchor editAs="oneCell">
    <xdr:from>
      <xdr:col>0</xdr:col>
      <xdr:colOff>695325</xdr:colOff>
      <xdr:row>38</xdr:row>
      <xdr:rowOff>200025</xdr:rowOff>
    </xdr:from>
    <xdr:to>
      <xdr:col>0</xdr:col>
      <xdr:colOff>1219199</xdr:colOff>
      <xdr:row>38</xdr:row>
      <xdr:rowOff>507590</xdr:rowOff>
    </xdr:to>
    <xdr:pic>
      <xdr:nvPicPr>
        <xdr:cNvPr id="40" name="Afbeelding 39">
          <a:extLst>
            <a:ext uri="{FF2B5EF4-FFF2-40B4-BE49-F238E27FC236}">
              <a16:creationId xmlns:a16="http://schemas.microsoft.com/office/drawing/2014/main" id="{FDC56468-395E-49F4-8EDB-B1547F10E1B2}"/>
            </a:ext>
          </a:extLst>
        </xdr:cNvPr>
        <xdr:cNvPicPr>
          <a:picLocks noChangeAspect="1"/>
        </xdr:cNvPicPr>
      </xdr:nvPicPr>
      <xdr:blipFill>
        <a:blip xmlns:r="http://schemas.openxmlformats.org/officeDocument/2006/relationships" r:embed="rId2"/>
        <a:stretch>
          <a:fillRect/>
        </a:stretch>
      </xdr:blipFill>
      <xdr:spPr>
        <a:xfrm>
          <a:off x="695325" y="35794950"/>
          <a:ext cx="523874" cy="314550"/>
        </a:xfrm>
        <a:prstGeom prst="rect">
          <a:avLst/>
        </a:prstGeom>
      </xdr:spPr>
    </xdr:pic>
    <xdr:clientData/>
  </xdr:twoCellAnchor>
  <xdr:twoCellAnchor editAs="oneCell">
    <xdr:from>
      <xdr:col>0</xdr:col>
      <xdr:colOff>685800</xdr:colOff>
      <xdr:row>39</xdr:row>
      <xdr:rowOff>200025</xdr:rowOff>
    </xdr:from>
    <xdr:to>
      <xdr:col>0</xdr:col>
      <xdr:colOff>1200149</xdr:colOff>
      <xdr:row>39</xdr:row>
      <xdr:rowOff>507590</xdr:rowOff>
    </xdr:to>
    <xdr:pic>
      <xdr:nvPicPr>
        <xdr:cNvPr id="41" name="Afbeelding 40">
          <a:extLst>
            <a:ext uri="{FF2B5EF4-FFF2-40B4-BE49-F238E27FC236}">
              <a16:creationId xmlns:a16="http://schemas.microsoft.com/office/drawing/2014/main" id="{531A1C10-065D-4F10-8D87-185EE67519B6}"/>
            </a:ext>
          </a:extLst>
        </xdr:cNvPr>
        <xdr:cNvPicPr>
          <a:picLocks noChangeAspect="1"/>
        </xdr:cNvPicPr>
      </xdr:nvPicPr>
      <xdr:blipFill>
        <a:blip xmlns:r="http://schemas.openxmlformats.org/officeDocument/2006/relationships" r:embed="rId2"/>
        <a:stretch>
          <a:fillRect/>
        </a:stretch>
      </xdr:blipFill>
      <xdr:spPr>
        <a:xfrm>
          <a:off x="685800" y="38385750"/>
          <a:ext cx="523874" cy="314550"/>
        </a:xfrm>
        <a:prstGeom prst="rect">
          <a:avLst/>
        </a:prstGeom>
      </xdr:spPr>
    </xdr:pic>
    <xdr:clientData/>
  </xdr:twoCellAnchor>
  <xdr:twoCellAnchor editAs="oneCell">
    <xdr:from>
      <xdr:col>0</xdr:col>
      <xdr:colOff>685800</xdr:colOff>
      <xdr:row>40</xdr:row>
      <xdr:rowOff>180975</xdr:rowOff>
    </xdr:from>
    <xdr:to>
      <xdr:col>0</xdr:col>
      <xdr:colOff>1200149</xdr:colOff>
      <xdr:row>40</xdr:row>
      <xdr:rowOff>488540</xdr:rowOff>
    </xdr:to>
    <xdr:pic>
      <xdr:nvPicPr>
        <xdr:cNvPr id="42" name="Afbeelding 41">
          <a:extLst>
            <a:ext uri="{FF2B5EF4-FFF2-40B4-BE49-F238E27FC236}">
              <a16:creationId xmlns:a16="http://schemas.microsoft.com/office/drawing/2014/main" id="{7ACA9DAF-9887-46BC-8AB3-2FA6FFF001E5}"/>
            </a:ext>
          </a:extLst>
        </xdr:cNvPr>
        <xdr:cNvPicPr>
          <a:picLocks noChangeAspect="1"/>
        </xdr:cNvPicPr>
      </xdr:nvPicPr>
      <xdr:blipFill>
        <a:blip xmlns:r="http://schemas.openxmlformats.org/officeDocument/2006/relationships" r:embed="rId2"/>
        <a:stretch>
          <a:fillRect/>
        </a:stretch>
      </xdr:blipFill>
      <xdr:spPr>
        <a:xfrm>
          <a:off x="685800" y="40957500"/>
          <a:ext cx="523874" cy="314550"/>
        </a:xfrm>
        <a:prstGeom prst="rect">
          <a:avLst/>
        </a:prstGeom>
      </xdr:spPr>
    </xdr:pic>
    <xdr:clientData/>
  </xdr:twoCellAnchor>
  <xdr:twoCellAnchor editAs="oneCell">
    <xdr:from>
      <xdr:col>0</xdr:col>
      <xdr:colOff>685800</xdr:colOff>
      <xdr:row>41</xdr:row>
      <xdr:rowOff>190500</xdr:rowOff>
    </xdr:from>
    <xdr:to>
      <xdr:col>0</xdr:col>
      <xdr:colOff>1200149</xdr:colOff>
      <xdr:row>41</xdr:row>
      <xdr:rowOff>507590</xdr:rowOff>
    </xdr:to>
    <xdr:pic>
      <xdr:nvPicPr>
        <xdr:cNvPr id="43" name="Afbeelding 42">
          <a:extLst>
            <a:ext uri="{FF2B5EF4-FFF2-40B4-BE49-F238E27FC236}">
              <a16:creationId xmlns:a16="http://schemas.microsoft.com/office/drawing/2014/main" id="{0A5C8C2D-F615-4C98-9984-E5C37732B222}"/>
            </a:ext>
          </a:extLst>
        </xdr:cNvPr>
        <xdr:cNvPicPr>
          <a:picLocks noChangeAspect="1"/>
        </xdr:cNvPicPr>
      </xdr:nvPicPr>
      <xdr:blipFill>
        <a:blip xmlns:r="http://schemas.openxmlformats.org/officeDocument/2006/relationships" r:embed="rId2"/>
        <a:stretch>
          <a:fillRect/>
        </a:stretch>
      </xdr:blipFill>
      <xdr:spPr>
        <a:xfrm>
          <a:off x="685800" y="42795825"/>
          <a:ext cx="523874" cy="314550"/>
        </a:xfrm>
        <a:prstGeom prst="rect">
          <a:avLst/>
        </a:prstGeom>
      </xdr:spPr>
    </xdr:pic>
    <xdr:clientData/>
  </xdr:twoCellAnchor>
  <xdr:twoCellAnchor editAs="oneCell">
    <xdr:from>
      <xdr:col>0</xdr:col>
      <xdr:colOff>685800</xdr:colOff>
      <xdr:row>12</xdr:row>
      <xdr:rowOff>0</xdr:rowOff>
    </xdr:from>
    <xdr:to>
      <xdr:col>0</xdr:col>
      <xdr:colOff>1200149</xdr:colOff>
      <xdr:row>12</xdr:row>
      <xdr:rowOff>325980</xdr:rowOff>
    </xdr:to>
    <xdr:pic>
      <xdr:nvPicPr>
        <xdr:cNvPr id="36" name="Afbeelding 35">
          <a:extLst>
            <a:ext uri="{FF2B5EF4-FFF2-40B4-BE49-F238E27FC236}">
              <a16:creationId xmlns:a16="http://schemas.microsoft.com/office/drawing/2014/main" id="{7B46C8D7-5B73-47AD-9B36-43F15446A861}"/>
            </a:ext>
          </a:extLst>
        </xdr:cNvPr>
        <xdr:cNvPicPr>
          <a:picLocks noChangeAspect="1"/>
        </xdr:cNvPicPr>
      </xdr:nvPicPr>
      <xdr:blipFill>
        <a:blip xmlns:r="http://schemas.openxmlformats.org/officeDocument/2006/relationships" r:embed="rId2"/>
        <a:stretch>
          <a:fillRect/>
        </a:stretch>
      </xdr:blipFill>
      <xdr:spPr>
        <a:xfrm>
          <a:off x="685800" y="10544175"/>
          <a:ext cx="523874" cy="314550"/>
        </a:xfrm>
        <a:prstGeom prst="rect">
          <a:avLst/>
        </a:prstGeom>
      </xdr:spPr>
    </xdr:pic>
    <xdr:clientData/>
  </xdr:twoCellAnchor>
  <xdr:twoCellAnchor editAs="oneCell">
    <xdr:from>
      <xdr:col>0</xdr:col>
      <xdr:colOff>695325</xdr:colOff>
      <xdr:row>6</xdr:row>
      <xdr:rowOff>304800</xdr:rowOff>
    </xdr:from>
    <xdr:to>
      <xdr:col>0</xdr:col>
      <xdr:colOff>1219199</xdr:colOff>
      <xdr:row>6</xdr:row>
      <xdr:rowOff>628875</xdr:rowOff>
    </xdr:to>
    <xdr:pic>
      <xdr:nvPicPr>
        <xdr:cNvPr id="44" name="Afbeelding 43">
          <a:extLst>
            <a:ext uri="{FF2B5EF4-FFF2-40B4-BE49-F238E27FC236}">
              <a16:creationId xmlns:a16="http://schemas.microsoft.com/office/drawing/2014/main" id="{4204ADA0-A1BC-4B40-8626-E431F5F896D1}"/>
            </a:ext>
          </a:extLst>
        </xdr:cNvPr>
        <xdr:cNvPicPr>
          <a:picLocks noChangeAspect="1"/>
        </xdr:cNvPicPr>
      </xdr:nvPicPr>
      <xdr:blipFill>
        <a:blip xmlns:r="http://schemas.openxmlformats.org/officeDocument/2006/relationships" r:embed="rId2"/>
        <a:stretch>
          <a:fillRect/>
        </a:stretch>
      </xdr:blipFill>
      <xdr:spPr>
        <a:xfrm>
          <a:off x="695325" y="2876550"/>
          <a:ext cx="523874" cy="314550"/>
        </a:xfrm>
        <a:prstGeom prst="rect">
          <a:avLst/>
        </a:prstGeom>
      </xdr:spPr>
    </xdr:pic>
    <xdr:clientData/>
  </xdr:twoCellAnchor>
  <xdr:twoCellAnchor editAs="oneCell">
    <xdr:from>
      <xdr:col>0</xdr:col>
      <xdr:colOff>676275</xdr:colOff>
      <xdr:row>18</xdr:row>
      <xdr:rowOff>66675</xdr:rowOff>
    </xdr:from>
    <xdr:to>
      <xdr:col>0</xdr:col>
      <xdr:colOff>1207134</xdr:colOff>
      <xdr:row>18</xdr:row>
      <xdr:rowOff>371700</xdr:rowOff>
    </xdr:to>
    <xdr:pic>
      <xdr:nvPicPr>
        <xdr:cNvPr id="45" name="Afbeelding 44">
          <a:extLst>
            <a:ext uri="{FF2B5EF4-FFF2-40B4-BE49-F238E27FC236}">
              <a16:creationId xmlns:a16="http://schemas.microsoft.com/office/drawing/2014/main" id="{87303BB1-CA17-4A0A-BACB-30729E287924}"/>
            </a:ext>
          </a:extLst>
        </xdr:cNvPr>
        <xdr:cNvPicPr>
          <a:picLocks noChangeAspect="1"/>
        </xdr:cNvPicPr>
      </xdr:nvPicPr>
      <xdr:blipFill>
        <a:blip xmlns:r="http://schemas.openxmlformats.org/officeDocument/2006/relationships" r:embed="rId2"/>
        <a:stretch>
          <a:fillRect/>
        </a:stretch>
      </xdr:blipFill>
      <xdr:spPr>
        <a:xfrm>
          <a:off x="676275" y="15306675"/>
          <a:ext cx="523874" cy="314550"/>
        </a:xfrm>
        <a:prstGeom prst="rect">
          <a:avLst/>
        </a:prstGeom>
      </xdr:spPr>
    </xdr:pic>
    <xdr:clientData/>
  </xdr:twoCellAnchor>
  <xdr:twoCellAnchor editAs="oneCell">
    <xdr:from>
      <xdr:col>0</xdr:col>
      <xdr:colOff>695325</xdr:colOff>
      <xdr:row>19</xdr:row>
      <xdr:rowOff>685800</xdr:rowOff>
    </xdr:from>
    <xdr:to>
      <xdr:col>0</xdr:col>
      <xdr:colOff>1219199</xdr:colOff>
      <xdr:row>19</xdr:row>
      <xdr:rowOff>1011780</xdr:rowOff>
    </xdr:to>
    <xdr:pic>
      <xdr:nvPicPr>
        <xdr:cNvPr id="46" name="Afbeelding 45">
          <a:extLst>
            <a:ext uri="{FF2B5EF4-FFF2-40B4-BE49-F238E27FC236}">
              <a16:creationId xmlns:a16="http://schemas.microsoft.com/office/drawing/2014/main" id="{0D74E9AF-702C-4198-9F0E-9912BF11AFC2}"/>
            </a:ext>
          </a:extLst>
        </xdr:cNvPr>
        <xdr:cNvPicPr>
          <a:picLocks noChangeAspect="1"/>
        </xdr:cNvPicPr>
      </xdr:nvPicPr>
      <xdr:blipFill>
        <a:blip xmlns:r="http://schemas.openxmlformats.org/officeDocument/2006/relationships" r:embed="rId2"/>
        <a:stretch>
          <a:fillRect/>
        </a:stretch>
      </xdr:blipFill>
      <xdr:spPr>
        <a:xfrm>
          <a:off x="695325" y="17926050"/>
          <a:ext cx="523874" cy="314550"/>
        </a:xfrm>
        <a:prstGeom prst="rect">
          <a:avLst/>
        </a:prstGeom>
      </xdr:spPr>
    </xdr:pic>
    <xdr:clientData/>
  </xdr:twoCellAnchor>
  <xdr:twoCellAnchor editAs="oneCell">
    <xdr:from>
      <xdr:col>0</xdr:col>
      <xdr:colOff>676275</xdr:colOff>
      <xdr:row>20</xdr:row>
      <xdr:rowOff>657225</xdr:rowOff>
    </xdr:from>
    <xdr:to>
      <xdr:col>0</xdr:col>
      <xdr:colOff>1207134</xdr:colOff>
      <xdr:row>20</xdr:row>
      <xdr:rowOff>964155</xdr:rowOff>
    </xdr:to>
    <xdr:pic>
      <xdr:nvPicPr>
        <xdr:cNvPr id="47" name="Afbeelding 46">
          <a:extLst>
            <a:ext uri="{FF2B5EF4-FFF2-40B4-BE49-F238E27FC236}">
              <a16:creationId xmlns:a16="http://schemas.microsoft.com/office/drawing/2014/main" id="{D0710DC0-433C-4F38-9B03-E79FB9BD27AE}"/>
            </a:ext>
          </a:extLst>
        </xdr:cNvPr>
        <xdr:cNvPicPr>
          <a:picLocks noChangeAspect="1"/>
        </xdr:cNvPicPr>
      </xdr:nvPicPr>
      <xdr:blipFill>
        <a:blip xmlns:r="http://schemas.openxmlformats.org/officeDocument/2006/relationships" r:embed="rId2"/>
        <a:stretch>
          <a:fillRect/>
        </a:stretch>
      </xdr:blipFill>
      <xdr:spPr>
        <a:xfrm>
          <a:off x="676275" y="18945225"/>
          <a:ext cx="523874" cy="314550"/>
        </a:xfrm>
        <a:prstGeom prst="rect">
          <a:avLst/>
        </a:prstGeom>
      </xdr:spPr>
    </xdr:pic>
    <xdr:clientData/>
  </xdr:twoCellAnchor>
  <xdr:oneCellAnchor>
    <xdr:from>
      <xdr:col>0</xdr:col>
      <xdr:colOff>666750</xdr:colOff>
      <xdr:row>31</xdr:row>
      <xdr:rowOff>333375</xdr:rowOff>
    </xdr:from>
    <xdr:ext cx="523874" cy="314550"/>
    <xdr:pic>
      <xdr:nvPicPr>
        <xdr:cNvPr id="48" name="Afbeelding 47">
          <a:extLst>
            <a:ext uri="{FF2B5EF4-FFF2-40B4-BE49-F238E27FC236}">
              <a16:creationId xmlns:a16="http://schemas.microsoft.com/office/drawing/2014/main" id="{B46976E4-2824-4557-BC5B-D3C7E6A7AAE9}"/>
            </a:ext>
          </a:extLst>
        </xdr:cNvPr>
        <xdr:cNvPicPr>
          <a:picLocks noChangeAspect="1"/>
        </xdr:cNvPicPr>
      </xdr:nvPicPr>
      <xdr:blipFill>
        <a:blip xmlns:r="http://schemas.openxmlformats.org/officeDocument/2006/relationships" r:embed="rId2"/>
        <a:stretch>
          <a:fillRect/>
        </a:stretch>
      </xdr:blipFill>
      <xdr:spPr>
        <a:xfrm>
          <a:off x="666750" y="28594050"/>
          <a:ext cx="523874" cy="314550"/>
        </a:xfrm>
        <a:prstGeom prst="rect">
          <a:avLst/>
        </a:prstGeom>
      </xdr:spPr>
    </xdr:pic>
    <xdr:clientData/>
  </xdr:oneCellAnchor>
  <xdr:oneCellAnchor>
    <xdr:from>
      <xdr:col>0</xdr:col>
      <xdr:colOff>666750</xdr:colOff>
      <xdr:row>32</xdr:row>
      <xdr:rowOff>333375</xdr:rowOff>
    </xdr:from>
    <xdr:ext cx="523874" cy="314550"/>
    <xdr:pic>
      <xdr:nvPicPr>
        <xdr:cNvPr id="49" name="Afbeelding 48">
          <a:extLst>
            <a:ext uri="{FF2B5EF4-FFF2-40B4-BE49-F238E27FC236}">
              <a16:creationId xmlns:a16="http://schemas.microsoft.com/office/drawing/2014/main" id="{B4C322E7-1453-4225-8F0D-CE1D61733F29}"/>
            </a:ext>
          </a:extLst>
        </xdr:cNvPr>
        <xdr:cNvPicPr>
          <a:picLocks noChangeAspect="1"/>
        </xdr:cNvPicPr>
      </xdr:nvPicPr>
      <xdr:blipFill>
        <a:blip xmlns:r="http://schemas.openxmlformats.org/officeDocument/2006/relationships" r:embed="rId2"/>
        <a:stretch>
          <a:fillRect/>
        </a:stretch>
      </xdr:blipFill>
      <xdr:spPr>
        <a:xfrm>
          <a:off x="666750" y="28594050"/>
          <a:ext cx="523874" cy="314550"/>
        </a:xfrm>
        <a:prstGeom prst="rect">
          <a:avLst/>
        </a:prstGeom>
      </xdr:spPr>
    </xdr:pic>
    <xdr:clientData/>
  </xdr:oneCellAnchor>
  <xdr:oneCellAnchor>
    <xdr:from>
      <xdr:col>0</xdr:col>
      <xdr:colOff>666750</xdr:colOff>
      <xdr:row>33</xdr:row>
      <xdr:rowOff>333375</xdr:rowOff>
    </xdr:from>
    <xdr:ext cx="523874" cy="314550"/>
    <xdr:pic>
      <xdr:nvPicPr>
        <xdr:cNvPr id="50" name="Afbeelding 49">
          <a:extLst>
            <a:ext uri="{FF2B5EF4-FFF2-40B4-BE49-F238E27FC236}">
              <a16:creationId xmlns:a16="http://schemas.microsoft.com/office/drawing/2014/main" id="{9279DA75-F5DA-429C-8896-72BBC1F27AA2}"/>
            </a:ext>
          </a:extLst>
        </xdr:cNvPr>
        <xdr:cNvPicPr>
          <a:picLocks noChangeAspect="1"/>
        </xdr:cNvPicPr>
      </xdr:nvPicPr>
      <xdr:blipFill>
        <a:blip xmlns:r="http://schemas.openxmlformats.org/officeDocument/2006/relationships" r:embed="rId2"/>
        <a:stretch>
          <a:fillRect/>
        </a:stretch>
      </xdr:blipFill>
      <xdr:spPr>
        <a:xfrm>
          <a:off x="666750" y="28594050"/>
          <a:ext cx="523874" cy="314550"/>
        </a:xfrm>
        <a:prstGeom prst="rect">
          <a:avLst/>
        </a:prstGeom>
      </xdr:spPr>
    </xdr:pic>
    <xdr:clientData/>
  </xdr:oneCellAnchor>
  <xdr:oneCellAnchor>
    <xdr:from>
      <xdr:col>0</xdr:col>
      <xdr:colOff>704851</xdr:colOff>
      <xdr:row>6</xdr:row>
      <xdr:rowOff>332483</xdr:rowOff>
    </xdr:from>
    <xdr:ext cx="523874" cy="314550"/>
    <xdr:pic>
      <xdr:nvPicPr>
        <xdr:cNvPr id="51" name="Afbeelding 50">
          <a:extLst>
            <a:ext uri="{FF2B5EF4-FFF2-40B4-BE49-F238E27FC236}">
              <a16:creationId xmlns:a16="http://schemas.microsoft.com/office/drawing/2014/main" id="{545B5EF5-19FB-4331-8460-D49EA4C2943F}"/>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7</xdr:row>
      <xdr:rowOff>332483</xdr:rowOff>
    </xdr:from>
    <xdr:ext cx="523874" cy="314550"/>
    <xdr:pic>
      <xdr:nvPicPr>
        <xdr:cNvPr id="52" name="Afbeelding 51">
          <a:extLst>
            <a:ext uri="{FF2B5EF4-FFF2-40B4-BE49-F238E27FC236}">
              <a16:creationId xmlns:a16="http://schemas.microsoft.com/office/drawing/2014/main" id="{2679AF4D-1859-4E19-99C9-0EA165F71389}"/>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8</xdr:row>
      <xdr:rowOff>332483</xdr:rowOff>
    </xdr:from>
    <xdr:ext cx="523874" cy="314550"/>
    <xdr:pic>
      <xdr:nvPicPr>
        <xdr:cNvPr id="53" name="Afbeelding 52">
          <a:extLst>
            <a:ext uri="{FF2B5EF4-FFF2-40B4-BE49-F238E27FC236}">
              <a16:creationId xmlns:a16="http://schemas.microsoft.com/office/drawing/2014/main" id="{19439C88-DCD4-4369-A373-59C2C80290FC}"/>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9</xdr:row>
      <xdr:rowOff>332483</xdr:rowOff>
    </xdr:from>
    <xdr:ext cx="523874" cy="314550"/>
    <xdr:pic>
      <xdr:nvPicPr>
        <xdr:cNvPr id="54" name="Afbeelding 53">
          <a:extLst>
            <a:ext uri="{FF2B5EF4-FFF2-40B4-BE49-F238E27FC236}">
              <a16:creationId xmlns:a16="http://schemas.microsoft.com/office/drawing/2014/main" id="{9FB77FAD-E788-4D2B-9578-4421ED25F33B}"/>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10</xdr:row>
      <xdr:rowOff>332483</xdr:rowOff>
    </xdr:from>
    <xdr:ext cx="523874" cy="314550"/>
    <xdr:pic>
      <xdr:nvPicPr>
        <xdr:cNvPr id="55" name="Afbeelding 54">
          <a:extLst>
            <a:ext uri="{FF2B5EF4-FFF2-40B4-BE49-F238E27FC236}">
              <a16:creationId xmlns:a16="http://schemas.microsoft.com/office/drawing/2014/main" id="{5D4F544A-BE18-4BF6-BD55-330521165EAE}"/>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11</xdr:row>
      <xdr:rowOff>332483</xdr:rowOff>
    </xdr:from>
    <xdr:ext cx="523874" cy="314550"/>
    <xdr:pic>
      <xdr:nvPicPr>
        <xdr:cNvPr id="56" name="Afbeelding 55">
          <a:extLst>
            <a:ext uri="{FF2B5EF4-FFF2-40B4-BE49-F238E27FC236}">
              <a16:creationId xmlns:a16="http://schemas.microsoft.com/office/drawing/2014/main" id="{33CFC1A6-470E-4270-B3FA-81DAAEDF5660}"/>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12</xdr:row>
      <xdr:rowOff>332483</xdr:rowOff>
    </xdr:from>
    <xdr:ext cx="523874" cy="314550"/>
    <xdr:pic>
      <xdr:nvPicPr>
        <xdr:cNvPr id="57" name="Afbeelding 56">
          <a:extLst>
            <a:ext uri="{FF2B5EF4-FFF2-40B4-BE49-F238E27FC236}">
              <a16:creationId xmlns:a16="http://schemas.microsoft.com/office/drawing/2014/main" id="{801047BE-6711-46A2-ACD5-B28C08F04C5A}"/>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13</xdr:row>
      <xdr:rowOff>332483</xdr:rowOff>
    </xdr:from>
    <xdr:ext cx="523874" cy="314550"/>
    <xdr:pic>
      <xdr:nvPicPr>
        <xdr:cNvPr id="58" name="Afbeelding 57">
          <a:extLst>
            <a:ext uri="{FF2B5EF4-FFF2-40B4-BE49-F238E27FC236}">
              <a16:creationId xmlns:a16="http://schemas.microsoft.com/office/drawing/2014/main" id="{A202279A-C5CB-4E64-B108-F9F22A2B0B50}"/>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14</xdr:row>
      <xdr:rowOff>332483</xdr:rowOff>
    </xdr:from>
    <xdr:ext cx="523874" cy="314550"/>
    <xdr:pic>
      <xdr:nvPicPr>
        <xdr:cNvPr id="59" name="Afbeelding 58">
          <a:extLst>
            <a:ext uri="{FF2B5EF4-FFF2-40B4-BE49-F238E27FC236}">
              <a16:creationId xmlns:a16="http://schemas.microsoft.com/office/drawing/2014/main" id="{877ADA83-24B9-4720-BCD6-FCBA54EF72DD}"/>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15</xdr:row>
      <xdr:rowOff>332483</xdr:rowOff>
    </xdr:from>
    <xdr:ext cx="523874" cy="314550"/>
    <xdr:pic>
      <xdr:nvPicPr>
        <xdr:cNvPr id="60" name="Afbeelding 59">
          <a:extLst>
            <a:ext uri="{FF2B5EF4-FFF2-40B4-BE49-F238E27FC236}">
              <a16:creationId xmlns:a16="http://schemas.microsoft.com/office/drawing/2014/main" id="{84F87BA8-3CB4-4449-A43C-38D4FCC0FC4D}"/>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oneCellAnchor>
    <xdr:from>
      <xdr:col>0</xdr:col>
      <xdr:colOff>704851</xdr:colOff>
      <xdr:row>16</xdr:row>
      <xdr:rowOff>332483</xdr:rowOff>
    </xdr:from>
    <xdr:ext cx="523874" cy="314550"/>
    <xdr:pic>
      <xdr:nvPicPr>
        <xdr:cNvPr id="61" name="Afbeelding 60">
          <a:extLst>
            <a:ext uri="{FF2B5EF4-FFF2-40B4-BE49-F238E27FC236}">
              <a16:creationId xmlns:a16="http://schemas.microsoft.com/office/drawing/2014/main" id="{5CA46A8A-46D2-4B4D-A482-C4E82F3B263E}"/>
            </a:ext>
          </a:extLst>
        </xdr:cNvPr>
        <xdr:cNvPicPr>
          <a:picLocks noChangeAspect="1"/>
        </xdr:cNvPicPr>
      </xdr:nvPicPr>
      <xdr:blipFill>
        <a:blip xmlns:r="http://schemas.openxmlformats.org/officeDocument/2006/relationships" r:embed="rId2"/>
        <a:stretch>
          <a:fillRect/>
        </a:stretch>
      </xdr:blipFill>
      <xdr:spPr>
        <a:xfrm>
          <a:off x="704851" y="2380358"/>
          <a:ext cx="523874" cy="314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582705</xdr:colOff>
      <xdr:row>1</xdr:row>
      <xdr:rowOff>71717</xdr:rowOff>
    </xdr:from>
    <xdr:to>
      <xdr:col>2</xdr:col>
      <xdr:colOff>1419225</xdr:colOff>
      <xdr:row>1</xdr:row>
      <xdr:rowOff>400085</xdr:rowOff>
    </xdr:to>
    <xdr:pic>
      <xdr:nvPicPr>
        <xdr:cNvPr id="2" name="Afbeelding 1" descr="Beschrijving: Beschrijving: logo_ehv_mail">
          <a:extLst>
            <a:ext uri="{FF2B5EF4-FFF2-40B4-BE49-F238E27FC236}">
              <a16:creationId xmlns:a16="http://schemas.microsoft.com/office/drawing/2014/main" id="{D3E88162-89F3-432D-A5E8-FD4DC56A38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760" y="250787"/>
          <a:ext cx="836520" cy="326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1666876</xdr:colOff>
      <xdr:row>1</xdr:row>
      <xdr:rowOff>94358</xdr:rowOff>
    </xdr:from>
    <xdr:to>
      <xdr:col>2</xdr:col>
      <xdr:colOff>2190750</xdr:colOff>
      <xdr:row>1</xdr:row>
      <xdr:rowOff>403193</xdr:rowOff>
    </xdr:to>
    <xdr:pic>
      <xdr:nvPicPr>
        <xdr:cNvPr id="3" name="Afbeelding 2">
          <a:extLst>
            <a:ext uri="{FF2B5EF4-FFF2-40B4-BE49-F238E27FC236}">
              <a16:creationId xmlns:a16="http://schemas.microsoft.com/office/drawing/2014/main" id="{B9C19302-1F36-441A-9275-F33BEA9FEF09}"/>
            </a:ext>
          </a:extLst>
        </xdr:cNvPr>
        <xdr:cNvPicPr>
          <a:picLocks noChangeAspect="1"/>
        </xdr:cNvPicPr>
      </xdr:nvPicPr>
      <xdr:blipFill>
        <a:blip xmlns:r="http://schemas.openxmlformats.org/officeDocument/2006/relationships" r:embed="rId2"/>
        <a:stretch>
          <a:fillRect/>
        </a:stretch>
      </xdr:blipFill>
      <xdr:spPr>
        <a:xfrm>
          <a:off x="3246121" y="279143"/>
          <a:ext cx="525779" cy="305025"/>
        </a:xfrm>
        <a:prstGeom prst="rect">
          <a:avLst/>
        </a:prstGeom>
      </xdr:spPr>
    </xdr:pic>
    <xdr:clientData/>
  </xdr:twoCellAnchor>
  <xdr:twoCellAnchor editAs="oneCell">
    <xdr:from>
      <xdr:col>0</xdr:col>
      <xdr:colOff>704851</xdr:colOff>
      <xdr:row>5</xdr:row>
      <xdr:rowOff>332483</xdr:rowOff>
    </xdr:from>
    <xdr:to>
      <xdr:col>0</xdr:col>
      <xdr:colOff>1231265</xdr:colOff>
      <xdr:row>5</xdr:row>
      <xdr:rowOff>647668</xdr:rowOff>
    </xdr:to>
    <xdr:pic>
      <xdr:nvPicPr>
        <xdr:cNvPr id="4" name="Afbeelding 3">
          <a:extLst>
            <a:ext uri="{FF2B5EF4-FFF2-40B4-BE49-F238E27FC236}">
              <a16:creationId xmlns:a16="http://schemas.microsoft.com/office/drawing/2014/main" id="{63DCEB70-999B-4182-8109-6D3779C73958}"/>
            </a:ext>
          </a:extLst>
        </xdr:cNvPr>
        <xdr:cNvPicPr>
          <a:picLocks noChangeAspect="1"/>
        </xdr:cNvPicPr>
      </xdr:nvPicPr>
      <xdr:blipFill>
        <a:blip xmlns:r="http://schemas.openxmlformats.org/officeDocument/2006/relationships" r:embed="rId2"/>
        <a:stretch>
          <a:fillRect/>
        </a:stretch>
      </xdr:blipFill>
      <xdr:spPr>
        <a:xfrm>
          <a:off x="701041" y="1987928"/>
          <a:ext cx="533399" cy="320265"/>
        </a:xfrm>
        <a:prstGeom prst="rect">
          <a:avLst/>
        </a:prstGeom>
      </xdr:spPr>
    </xdr:pic>
    <xdr:clientData/>
  </xdr:twoCellAnchor>
  <xdr:twoCellAnchor editAs="oneCell">
    <xdr:from>
      <xdr:col>0</xdr:col>
      <xdr:colOff>676276</xdr:colOff>
      <xdr:row>12</xdr:row>
      <xdr:rowOff>389633</xdr:rowOff>
    </xdr:from>
    <xdr:to>
      <xdr:col>0</xdr:col>
      <xdr:colOff>1200150</xdr:colOff>
      <xdr:row>12</xdr:row>
      <xdr:rowOff>707993</xdr:rowOff>
    </xdr:to>
    <xdr:pic>
      <xdr:nvPicPr>
        <xdr:cNvPr id="5" name="Afbeelding 4">
          <a:extLst>
            <a:ext uri="{FF2B5EF4-FFF2-40B4-BE49-F238E27FC236}">
              <a16:creationId xmlns:a16="http://schemas.microsoft.com/office/drawing/2014/main" id="{97F5691F-3967-414C-AA67-C8C8777680B0}"/>
            </a:ext>
          </a:extLst>
        </xdr:cNvPr>
        <xdr:cNvPicPr>
          <a:picLocks noChangeAspect="1"/>
        </xdr:cNvPicPr>
      </xdr:nvPicPr>
      <xdr:blipFill>
        <a:blip xmlns:r="http://schemas.openxmlformats.org/officeDocument/2006/relationships" r:embed="rId2"/>
        <a:stretch>
          <a:fillRect/>
        </a:stretch>
      </xdr:blipFill>
      <xdr:spPr>
        <a:xfrm>
          <a:off x="674371" y="8373488"/>
          <a:ext cx="525779" cy="316455"/>
        </a:xfrm>
        <a:prstGeom prst="rect">
          <a:avLst/>
        </a:prstGeom>
      </xdr:spPr>
    </xdr:pic>
    <xdr:clientData/>
  </xdr:twoCellAnchor>
  <xdr:twoCellAnchor editAs="oneCell">
    <xdr:from>
      <xdr:col>0</xdr:col>
      <xdr:colOff>695326</xdr:colOff>
      <xdr:row>13</xdr:row>
      <xdr:rowOff>380108</xdr:rowOff>
    </xdr:from>
    <xdr:to>
      <xdr:col>0</xdr:col>
      <xdr:colOff>1219200</xdr:colOff>
      <xdr:row>13</xdr:row>
      <xdr:rowOff>705453</xdr:rowOff>
    </xdr:to>
    <xdr:pic>
      <xdr:nvPicPr>
        <xdr:cNvPr id="6" name="Afbeelding 5">
          <a:extLst>
            <a:ext uri="{FF2B5EF4-FFF2-40B4-BE49-F238E27FC236}">
              <a16:creationId xmlns:a16="http://schemas.microsoft.com/office/drawing/2014/main" id="{A085F09D-7A3B-454F-ACD7-450AF51AC7F6}"/>
            </a:ext>
          </a:extLst>
        </xdr:cNvPr>
        <xdr:cNvPicPr>
          <a:picLocks noChangeAspect="1"/>
        </xdr:cNvPicPr>
      </xdr:nvPicPr>
      <xdr:blipFill>
        <a:blip xmlns:r="http://schemas.openxmlformats.org/officeDocument/2006/relationships" r:embed="rId2"/>
        <a:stretch>
          <a:fillRect/>
        </a:stretch>
      </xdr:blipFill>
      <xdr:spPr>
        <a:xfrm>
          <a:off x="697231" y="9124058"/>
          <a:ext cx="521969" cy="322170"/>
        </a:xfrm>
        <a:prstGeom prst="rect">
          <a:avLst/>
        </a:prstGeom>
      </xdr:spPr>
    </xdr:pic>
    <xdr:clientData/>
  </xdr:twoCellAnchor>
  <xdr:twoCellAnchor editAs="oneCell">
    <xdr:from>
      <xdr:col>0</xdr:col>
      <xdr:colOff>695326</xdr:colOff>
      <xdr:row>14</xdr:row>
      <xdr:rowOff>332483</xdr:rowOff>
    </xdr:from>
    <xdr:to>
      <xdr:col>0</xdr:col>
      <xdr:colOff>1219200</xdr:colOff>
      <xdr:row>15</xdr:row>
      <xdr:rowOff>20288</xdr:rowOff>
    </xdr:to>
    <xdr:pic>
      <xdr:nvPicPr>
        <xdr:cNvPr id="7" name="Afbeelding 6">
          <a:extLst>
            <a:ext uri="{FF2B5EF4-FFF2-40B4-BE49-F238E27FC236}">
              <a16:creationId xmlns:a16="http://schemas.microsoft.com/office/drawing/2014/main" id="{FFA7A7EF-511C-495D-B8CB-42A91014C921}"/>
            </a:ext>
          </a:extLst>
        </xdr:cNvPr>
        <xdr:cNvPicPr>
          <a:picLocks noChangeAspect="1"/>
        </xdr:cNvPicPr>
      </xdr:nvPicPr>
      <xdr:blipFill>
        <a:blip xmlns:r="http://schemas.openxmlformats.org/officeDocument/2006/relationships" r:embed="rId2"/>
        <a:stretch>
          <a:fillRect/>
        </a:stretch>
      </xdr:blipFill>
      <xdr:spPr>
        <a:xfrm>
          <a:off x="697231" y="9836528"/>
          <a:ext cx="521969" cy="299310"/>
        </a:xfrm>
        <a:prstGeom prst="rect">
          <a:avLst/>
        </a:prstGeom>
      </xdr:spPr>
    </xdr:pic>
    <xdr:clientData/>
  </xdr:twoCellAnchor>
  <xdr:twoCellAnchor editAs="oneCell">
    <xdr:from>
      <xdr:col>0</xdr:col>
      <xdr:colOff>676276</xdr:colOff>
      <xdr:row>15</xdr:row>
      <xdr:rowOff>342008</xdr:rowOff>
    </xdr:from>
    <xdr:to>
      <xdr:col>0</xdr:col>
      <xdr:colOff>1200150</xdr:colOff>
      <xdr:row>15</xdr:row>
      <xdr:rowOff>667353</xdr:rowOff>
    </xdr:to>
    <xdr:pic>
      <xdr:nvPicPr>
        <xdr:cNvPr id="8" name="Afbeelding 7">
          <a:extLst>
            <a:ext uri="{FF2B5EF4-FFF2-40B4-BE49-F238E27FC236}">
              <a16:creationId xmlns:a16="http://schemas.microsoft.com/office/drawing/2014/main" id="{C19078C6-03C8-4F5B-A2CC-8FBC7337E0B7}"/>
            </a:ext>
          </a:extLst>
        </xdr:cNvPr>
        <xdr:cNvPicPr>
          <a:picLocks noChangeAspect="1"/>
        </xdr:cNvPicPr>
      </xdr:nvPicPr>
      <xdr:blipFill>
        <a:blip xmlns:r="http://schemas.openxmlformats.org/officeDocument/2006/relationships" r:embed="rId2"/>
        <a:stretch>
          <a:fillRect/>
        </a:stretch>
      </xdr:blipFill>
      <xdr:spPr>
        <a:xfrm>
          <a:off x="674371" y="10457558"/>
          <a:ext cx="525779" cy="322170"/>
        </a:xfrm>
        <a:prstGeom prst="rect">
          <a:avLst/>
        </a:prstGeom>
      </xdr:spPr>
    </xdr:pic>
    <xdr:clientData/>
  </xdr:twoCellAnchor>
  <xdr:twoCellAnchor editAs="oneCell">
    <xdr:from>
      <xdr:col>0</xdr:col>
      <xdr:colOff>695326</xdr:colOff>
      <xdr:row>16</xdr:row>
      <xdr:rowOff>322958</xdr:rowOff>
    </xdr:from>
    <xdr:to>
      <xdr:col>0</xdr:col>
      <xdr:colOff>1219200</xdr:colOff>
      <xdr:row>16</xdr:row>
      <xdr:rowOff>621633</xdr:rowOff>
    </xdr:to>
    <xdr:pic>
      <xdr:nvPicPr>
        <xdr:cNvPr id="9" name="Afbeelding 8">
          <a:extLst>
            <a:ext uri="{FF2B5EF4-FFF2-40B4-BE49-F238E27FC236}">
              <a16:creationId xmlns:a16="http://schemas.microsoft.com/office/drawing/2014/main" id="{B5D5A6DA-48B3-4FDD-B88A-94C884C4E090}"/>
            </a:ext>
          </a:extLst>
        </xdr:cNvPr>
        <xdr:cNvPicPr>
          <a:picLocks noChangeAspect="1"/>
        </xdr:cNvPicPr>
      </xdr:nvPicPr>
      <xdr:blipFill>
        <a:blip xmlns:r="http://schemas.openxmlformats.org/officeDocument/2006/relationships" r:embed="rId2"/>
        <a:stretch>
          <a:fillRect/>
        </a:stretch>
      </xdr:blipFill>
      <xdr:spPr>
        <a:xfrm>
          <a:off x="697231" y="11356718"/>
          <a:ext cx="521969" cy="301215"/>
        </a:xfrm>
        <a:prstGeom prst="rect">
          <a:avLst/>
        </a:prstGeom>
      </xdr:spPr>
    </xdr:pic>
    <xdr:clientData/>
  </xdr:twoCellAnchor>
  <xdr:twoCellAnchor editAs="oneCell">
    <xdr:from>
      <xdr:col>0</xdr:col>
      <xdr:colOff>695326</xdr:colOff>
      <xdr:row>7</xdr:row>
      <xdr:rowOff>303908</xdr:rowOff>
    </xdr:from>
    <xdr:to>
      <xdr:col>0</xdr:col>
      <xdr:colOff>1219200</xdr:colOff>
      <xdr:row>7</xdr:row>
      <xdr:rowOff>638143</xdr:rowOff>
    </xdr:to>
    <xdr:pic>
      <xdr:nvPicPr>
        <xdr:cNvPr id="10" name="Afbeelding 9">
          <a:extLst>
            <a:ext uri="{FF2B5EF4-FFF2-40B4-BE49-F238E27FC236}">
              <a16:creationId xmlns:a16="http://schemas.microsoft.com/office/drawing/2014/main" id="{B6BB64AE-515A-4986-85FB-167567929B29}"/>
            </a:ext>
          </a:extLst>
        </xdr:cNvPr>
        <xdr:cNvPicPr>
          <a:picLocks noChangeAspect="1"/>
        </xdr:cNvPicPr>
      </xdr:nvPicPr>
      <xdr:blipFill>
        <a:blip xmlns:r="http://schemas.openxmlformats.org/officeDocument/2006/relationships" r:embed="rId2"/>
        <a:stretch>
          <a:fillRect/>
        </a:stretch>
      </xdr:blipFill>
      <xdr:spPr>
        <a:xfrm>
          <a:off x="697231" y="3409058"/>
          <a:ext cx="521969" cy="327885"/>
        </a:xfrm>
        <a:prstGeom prst="rect">
          <a:avLst/>
        </a:prstGeom>
      </xdr:spPr>
    </xdr:pic>
    <xdr:clientData/>
  </xdr:twoCellAnchor>
  <xdr:twoCellAnchor editAs="oneCell">
    <xdr:from>
      <xdr:col>0</xdr:col>
      <xdr:colOff>714376</xdr:colOff>
      <xdr:row>8</xdr:row>
      <xdr:rowOff>284858</xdr:rowOff>
    </xdr:from>
    <xdr:to>
      <xdr:col>0</xdr:col>
      <xdr:colOff>1238250</xdr:colOff>
      <xdr:row>8</xdr:row>
      <xdr:rowOff>608933</xdr:rowOff>
    </xdr:to>
    <xdr:pic>
      <xdr:nvPicPr>
        <xdr:cNvPr id="11" name="Afbeelding 10">
          <a:extLst>
            <a:ext uri="{FF2B5EF4-FFF2-40B4-BE49-F238E27FC236}">
              <a16:creationId xmlns:a16="http://schemas.microsoft.com/office/drawing/2014/main" id="{30E8645F-43C7-44F9-B582-7F2DB6E5F182}"/>
            </a:ext>
          </a:extLst>
        </xdr:cNvPr>
        <xdr:cNvPicPr>
          <a:picLocks noChangeAspect="1"/>
        </xdr:cNvPicPr>
      </xdr:nvPicPr>
      <xdr:blipFill>
        <a:blip xmlns:r="http://schemas.openxmlformats.org/officeDocument/2006/relationships" r:embed="rId2"/>
        <a:stretch>
          <a:fillRect/>
        </a:stretch>
      </xdr:blipFill>
      <xdr:spPr>
        <a:xfrm>
          <a:off x="712471" y="4127243"/>
          <a:ext cx="525779" cy="320265"/>
        </a:xfrm>
        <a:prstGeom prst="rect">
          <a:avLst/>
        </a:prstGeom>
      </xdr:spPr>
    </xdr:pic>
    <xdr:clientData/>
  </xdr:twoCellAnchor>
  <xdr:twoCellAnchor editAs="oneCell">
    <xdr:from>
      <xdr:col>0</xdr:col>
      <xdr:colOff>685801</xdr:colOff>
      <xdr:row>9</xdr:row>
      <xdr:rowOff>313433</xdr:rowOff>
    </xdr:from>
    <xdr:to>
      <xdr:col>0</xdr:col>
      <xdr:colOff>1198245</xdr:colOff>
      <xdr:row>9</xdr:row>
      <xdr:rowOff>631793</xdr:rowOff>
    </xdr:to>
    <xdr:pic>
      <xdr:nvPicPr>
        <xdr:cNvPr id="12" name="Afbeelding 11">
          <a:extLst>
            <a:ext uri="{FF2B5EF4-FFF2-40B4-BE49-F238E27FC236}">
              <a16:creationId xmlns:a16="http://schemas.microsoft.com/office/drawing/2014/main" id="{5392A73B-7780-4296-AA6D-56623E8CFE35}"/>
            </a:ext>
          </a:extLst>
        </xdr:cNvPr>
        <xdr:cNvPicPr>
          <a:picLocks noChangeAspect="1"/>
        </xdr:cNvPicPr>
      </xdr:nvPicPr>
      <xdr:blipFill>
        <a:blip xmlns:r="http://schemas.openxmlformats.org/officeDocument/2006/relationships" r:embed="rId2"/>
        <a:stretch>
          <a:fillRect/>
        </a:stretch>
      </xdr:blipFill>
      <xdr:spPr>
        <a:xfrm>
          <a:off x="685801" y="4763513"/>
          <a:ext cx="512444" cy="316455"/>
        </a:xfrm>
        <a:prstGeom prst="rect">
          <a:avLst/>
        </a:prstGeom>
      </xdr:spPr>
    </xdr:pic>
    <xdr:clientData/>
  </xdr:twoCellAnchor>
  <xdr:twoCellAnchor editAs="oneCell">
    <xdr:from>
      <xdr:col>0</xdr:col>
      <xdr:colOff>704851</xdr:colOff>
      <xdr:row>10</xdr:row>
      <xdr:rowOff>303908</xdr:rowOff>
    </xdr:from>
    <xdr:to>
      <xdr:col>0</xdr:col>
      <xdr:colOff>1231265</xdr:colOff>
      <xdr:row>10</xdr:row>
      <xdr:rowOff>629253</xdr:rowOff>
    </xdr:to>
    <xdr:pic>
      <xdr:nvPicPr>
        <xdr:cNvPr id="13" name="Afbeelding 12">
          <a:extLst>
            <a:ext uri="{FF2B5EF4-FFF2-40B4-BE49-F238E27FC236}">
              <a16:creationId xmlns:a16="http://schemas.microsoft.com/office/drawing/2014/main" id="{BAB50228-6DD9-440C-B885-ADACC0289B36}"/>
            </a:ext>
          </a:extLst>
        </xdr:cNvPr>
        <xdr:cNvPicPr>
          <a:picLocks noChangeAspect="1"/>
        </xdr:cNvPicPr>
      </xdr:nvPicPr>
      <xdr:blipFill>
        <a:blip xmlns:r="http://schemas.openxmlformats.org/officeDocument/2006/relationships" r:embed="rId2"/>
        <a:stretch>
          <a:fillRect/>
        </a:stretch>
      </xdr:blipFill>
      <xdr:spPr>
        <a:xfrm>
          <a:off x="701041" y="6942833"/>
          <a:ext cx="533399" cy="322170"/>
        </a:xfrm>
        <a:prstGeom prst="rect">
          <a:avLst/>
        </a:prstGeom>
      </xdr:spPr>
    </xdr:pic>
    <xdr:clientData/>
  </xdr:twoCellAnchor>
  <xdr:twoCellAnchor editAs="oneCell">
    <xdr:from>
      <xdr:col>0</xdr:col>
      <xdr:colOff>685800</xdr:colOff>
      <xdr:row>11</xdr:row>
      <xdr:rowOff>304800</xdr:rowOff>
    </xdr:from>
    <xdr:to>
      <xdr:col>0</xdr:col>
      <xdr:colOff>1207134</xdr:colOff>
      <xdr:row>11</xdr:row>
      <xdr:rowOff>630145</xdr:rowOff>
    </xdr:to>
    <xdr:pic>
      <xdr:nvPicPr>
        <xdr:cNvPr id="14" name="Afbeelding 13">
          <a:extLst>
            <a:ext uri="{FF2B5EF4-FFF2-40B4-BE49-F238E27FC236}">
              <a16:creationId xmlns:a16="http://schemas.microsoft.com/office/drawing/2014/main" id="{5D5E7529-7F72-43DE-81D2-BA54CEC64944}"/>
            </a:ext>
          </a:extLst>
        </xdr:cNvPr>
        <xdr:cNvPicPr>
          <a:picLocks noChangeAspect="1"/>
        </xdr:cNvPicPr>
      </xdr:nvPicPr>
      <xdr:blipFill>
        <a:blip xmlns:r="http://schemas.openxmlformats.org/officeDocument/2006/relationships" r:embed="rId2"/>
        <a:stretch>
          <a:fillRect/>
        </a:stretch>
      </xdr:blipFill>
      <xdr:spPr>
        <a:xfrm>
          <a:off x="685800" y="7629525"/>
          <a:ext cx="518159" cy="322170"/>
        </a:xfrm>
        <a:prstGeom prst="rect">
          <a:avLst/>
        </a:prstGeom>
      </xdr:spPr>
    </xdr:pic>
    <xdr:clientData/>
  </xdr:twoCellAnchor>
  <xdr:twoCellAnchor editAs="oneCell">
    <xdr:from>
      <xdr:col>0</xdr:col>
      <xdr:colOff>695325</xdr:colOff>
      <xdr:row>6</xdr:row>
      <xdr:rowOff>304800</xdr:rowOff>
    </xdr:from>
    <xdr:to>
      <xdr:col>0</xdr:col>
      <xdr:colOff>1219199</xdr:colOff>
      <xdr:row>6</xdr:row>
      <xdr:rowOff>621890</xdr:rowOff>
    </xdr:to>
    <xdr:pic>
      <xdr:nvPicPr>
        <xdr:cNvPr id="34" name="Afbeelding 33">
          <a:extLst>
            <a:ext uri="{FF2B5EF4-FFF2-40B4-BE49-F238E27FC236}">
              <a16:creationId xmlns:a16="http://schemas.microsoft.com/office/drawing/2014/main" id="{BD8FBE5A-4D1A-4481-9EC9-A625A6290604}"/>
            </a:ext>
          </a:extLst>
        </xdr:cNvPr>
        <xdr:cNvPicPr>
          <a:picLocks noChangeAspect="1"/>
        </xdr:cNvPicPr>
      </xdr:nvPicPr>
      <xdr:blipFill>
        <a:blip xmlns:r="http://schemas.openxmlformats.org/officeDocument/2006/relationships" r:embed="rId2"/>
        <a:stretch>
          <a:fillRect/>
        </a:stretch>
      </xdr:blipFill>
      <xdr:spPr>
        <a:xfrm>
          <a:off x="697230" y="2724150"/>
          <a:ext cx="521969" cy="320265"/>
        </a:xfrm>
        <a:prstGeom prst="rect">
          <a:avLst/>
        </a:prstGeom>
      </xdr:spPr>
    </xdr:pic>
    <xdr:clientData/>
  </xdr:twoCellAnchor>
  <xdr:twoCellAnchor editAs="oneCell">
    <xdr:from>
      <xdr:col>0</xdr:col>
      <xdr:colOff>676275</xdr:colOff>
      <xdr:row>18</xdr:row>
      <xdr:rowOff>66675</xdr:rowOff>
    </xdr:from>
    <xdr:to>
      <xdr:col>0</xdr:col>
      <xdr:colOff>1200149</xdr:colOff>
      <xdr:row>18</xdr:row>
      <xdr:rowOff>387575</xdr:rowOff>
    </xdr:to>
    <xdr:pic>
      <xdr:nvPicPr>
        <xdr:cNvPr id="35" name="Afbeelding 34">
          <a:extLst>
            <a:ext uri="{FF2B5EF4-FFF2-40B4-BE49-F238E27FC236}">
              <a16:creationId xmlns:a16="http://schemas.microsoft.com/office/drawing/2014/main" id="{64E38ED2-DB33-4306-8203-13DC0CA928A7}"/>
            </a:ext>
          </a:extLst>
        </xdr:cNvPr>
        <xdr:cNvPicPr>
          <a:picLocks noChangeAspect="1"/>
        </xdr:cNvPicPr>
      </xdr:nvPicPr>
      <xdr:blipFill>
        <a:blip xmlns:r="http://schemas.openxmlformats.org/officeDocument/2006/relationships" r:embed="rId2"/>
        <a:stretch>
          <a:fillRect/>
        </a:stretch>
      </xdr:blipFill>
      <xdr:spPr>
        <a:xfrm>
          <a:off x="674370" y="12085320"/>
          <a:ext cx="525779" cy="316455"/>
        </a:xfrm>
        <a:prstGeom prst="rect">
          <a:avLst/>
        </a:prstGeom>
      </xdr:spPr>
    </xdr:pic>
    <xdr:clientData/>
  </xdr:twoCellAnchor>
  <xdr:twoCellAnchor editAs="oneCell">
    <xdr:from>
      <xdr:col>0</xdr:col>
      <xdr:colOff>695325</xdr:colOff>
      <xdr:row>19</xdr:row>
      <xdr:rowOff>685800</xdr:rowOff>
    </xdr:from>
    <xdr:to>
      <xdr:col>0</xdr:col>
      <xdr:colOff>1219199</xdr:colOff>
      <xdr:row>19</xdr:row>
      <xdr:rowOff>1011145</xdr:rowOff>
    </xdr:to>
    <xdr:pic>
      <xdr:nvPicPr>
        <xdr:cNvPr id="36" name="Afbeelding 35">
          <a:extLst>
            <a:ext uri="{FF2B5EF4-FFF2-40B4-BE49-F238E27FC236}">
              <a16:creationId xmlns:a16="http://schemas.microsoft.com/office/drawing/2014/main" id="{855D3C60-5E41-4D91-9C28-AACC216D2364}"/>
            </a:ext>
          </a:extLst>
        </xdr:cNvPr>
        <xdr:cNvPicPr>
          <a:picLocks noChangeAspect="1"/>
        </xdr:cNvPicPr>
      </xdr:nvPicPr>
      <xdr:blipFill>
        <a:blip xmlns:r="http://schemas.openxmlformats.org/officeDocument/2006/relationships" r:embed="rId2"/>
        <a:stretch>
          <a:fillRect/>
        </a:stretch>
      </xdr:blipFill>
      <xdr:spPr>
        <a:xfrm>
          <a:off x="697230" y="14363700"/>
          <a:ext cx="521969" cy="322170"/>
        </a:xfrm>
        <a:prstGeom prst="rect">
          <a:avLst/>
        </a:prstGeom>
      </xdr:spPr>
    </xdr:pic>
    <xdr:clientData/>
  </xdr:twoCellAnchor>
  <xdr:twoCellAnchor editAs="oneCell">
    <xdr:from>
      <xdr:col>0</xdr:col>
      <xdr:colOff>664845</xdr:colOff>
      <xdr:row>20</xdr:row>
      <xdr:rowOff>630555</xdr:rowOff>
    </xdr:from>
    <xdr:to>
      <xdr:col>0</xdr:col>
      <xdr:colOff>1189354</xdr:colOff>
      <xdr:row>20</xdr:row>
      <xdr:rowOff>945740</xdr:rowOff>
    </xdr:to>
    <xdr:pic>
      <xdr:nvPicPr>
        <xdr:cNvPr id="37" name="Afbeelding 36">
          <a:extLst>
            <a:ext uri="{FF2B5EF4-FFF2-40B4-BE49-F238E27FC236}">
              <a16:creationId xmlns:a16="http://schemas.microsoft.com/office/drawing/2014/main" id="{A80B4DC5-2E84-4D37-8F29-97B930C6FEAD}"/>
            </a:ext>
          </a:extLst>
        </xdr:cNvPr>
        <xdr:cNvPicPr>
          <a:picLocks noChangeAspect="1"/>
        </xdr:cNvPicPr>
      </xdr:nvPicPr>
      <xdr:blipFill>
        <a:blip xmlns:r="http://schemas.openxmlformats.org/officeDocument/2006/relationships" r:embed="rId2"/>
        <a:stretch>
          <a:fillRect/>
        </a:stretch>
      </xdr:blipFill>
      <xdr:spPr>
        <a:xfrm>
          <a:off x="664845" y="15356205"/>
          <a:ext cx="525779" cy="310740"/>
        </a:xfrm>
        <a:prstGeom prst="rect">
          <a:avLst/>
        </a:prstGeom>
      </xdr:spPr>
    </xdr:pic>
    <xdr:clientData/>
  </xdr:twoCellAnchor>
  <xdr:oneCellAnchor>
    <xdr:from>
      <xdr:col>0</xdr:col>
      <xdr:colOff>704851</xdr:colOff>
      <xdr:row>6</xdr:row>
      <xdr:rowOff>332483</xdr:rowOff>
    </xdr:from>
    <xdr:ext cx="523874" cy="314550"/>
    <xdr:pic>
      <xdr:nvPicPr>
        <xdr:cNvPr id="41" name="Afbeelding 40">
          <a:extLst>
            <a:ext uri="{FF2B5EF4-FFF2-40B4-BE49-F238E27FC236}">
              <a16:creationId xmlns:a16="http://schemas.microsoft.com/office/drawing/2014/main" id="{97D4D59B-6A50-4051-B002-F91BB32E6C1B}"/>
            </a:ext>
          </a:extLst>
        </xdr:cNvPr>
        <xdr:cNvPicPr>
          <a:picLocks noChangeAspect="1"/>
        </xdr:cNvPicPr>
      </xdr:nvPicPr>
      <xdr:blipFill>
        <a:blip xmlns:r="http://schemas.openxmlformats.org/officeDocument/2006/relationships" r:embed="rId2"/>
        <a:stretch>
          <a:fillRect/>
        </a:stretch>
      </xdr:blipFill>
      <xdr:spPr>
        <a:xfrm>
          <a:off x="701041" y="2749928"/>
          <a:ext cx="523874" cy="314550"/>
        </a:xfrm>
        <a:prstGeom prst="rect">
          <a:avLst/>
        </a:prstGeom>
      </xdr:spPr>
    </xdr:pic>
    <xdr:clientData/>
  </xdr:oneCellAnchor>
  <xdr:oneCellAnchor>
    <xdr:from>
      <xdr:col>0</xdr:col>
      <xdr:colOff>704851</xdr:colOff>
      <xdr:row>7</xdr:row>
      <xdr:rowOff>332483</xdr:rowOff>
    </xdr:from>
    <xdr:ext cx="523874" cy="314550"/>
    <xdr:pic>
      <xdr:nvPicPr>
        <xdr:cNvPr id="42" name="Afbeelding 41">
          <a:extLst>
            <a:ext uri="{FF2B5EF4-FFF2-40B4-BE49-F238E27FC236}">
              <a16:creationId xmlns:a16="http://schemas.microsoft.com/office/drawing/2014/main" id="{CF029F41-E9D4-4413-92E5-9F5768C93DB0}"/>
            </a:ext>
          </a:extLst>
        </xdr:cNvPr>
        <xdr:cNvPicPr>
          <a:picLocks noChangeAspect="1"/>
        </xdr:cNvPicPr>
      </xdr:nvPicPr>
      <xdr:blipFill>
        <a:blip xmlns:r="http://schemas.openxmlformats.org/officeDocument/2006/relationships" r:embed="rId2"/>
        <a:stretch>
          <a:fillRect/>
        </a:stretch>
      </xdr:blipFill>
      <xdr:spPr>
        <a:xfrm>
          <a:off x="701041" y="3435728"/>
          <a:ext cx="523874" cy="314550"/>
        </a:xfrm>
        <a:prstGeom prst="rect">
          <a:avLst/>
        </a:prstGeom>
      </xdr:spPr>
    </xdr:pic>
    <xdr:clientData/>
  </xdr:oneCellAnchor>
  <xdr:oneCellAnchor>
    <xdr:from>
      <xdr:col>0</xdr:col>
      <xdr:colOff>701041</xdr:colOff>
      <xdr:row>8</xdr:row>
      <xdr:rowOff>263903</xdr:rowOff>
    </xdr:from>
    <xdr:ext cx="523874" cy="314550"/>
    <xdr:pic>
      <xdr:nvPicPr>
        <xdr:cNvPr id="43" name="Afbeelding 42">
          <a:extLst>
            <a:ext uri="{FF2B5EF4-FFF2-40B4-BE49-F238E27FC236}">
              <a16:creationId xmlns:a16="http://schemas.microsoft.com/office/drawing/2014/main" id="{E67548B2-50AE-4AB7-93C0-AAEB70379213}"/>
            </a:ext>
          </a:extLst>
        </xdr:cNvPr>
        <xdr:cNvPicPr>
          <a:picLocks noChangeAspect="1"/>
        </xdr:cNvPicPr>
      </xdr:nvPicPr>
      <xdr:blipFill>
        <a:blip xmlns:r="http://schemas.openxmlformats.org/officeDocument/2006/relationships" r:embed="rId2"/>
        <a:stretch>
          <a:fillRect/>
        </a:stretch>
      </xdr:blipFill>
      <xdr:spPr>
        <a:xfrm>
          <a:off x="701041" y="4102478"/>
          <a:ext cx="523874" cy="314550"/>
        </a:xfrm>
        <a:prstGeom prst="rect">
          <a:avLst/>
        </a:prstGeom>
      </xdr:spPr>
    </xdr:pic>
    <xdr:clientData/>
  </xdr:oneCellAnchor>
  <xdr:oneCellAnchor>
    <xdr:from>
      <xdr:col>0</xdr:col>
      <xdr:colOff>704851</xdr:colOff>
      <xdr:row>9</xdr:row>
      <xdr:rowOff>332483</xdr:rowOff>
    </xdr:from>
    <xdr:ext cx="523874" cy="314550"/>
    <xdr:pic>
      <xdr:nvPicPr>
        <xdr:cNvPr id="44" name="Afbeelding 43">
          <a:extLst>
            <a:ext uri="{FF2B5EF4-FFF2-40B4-BE49-F238E27FC236}">
              <a16:creationId xmlns:a16="http://schemas.microsoft.com/office/drawing/2014/main" id="{A507DA33-5EE2-42A6-ACC3-9EDC86E578BD}"/>
            </a:ext>
          </a:extLst>
        </xdr:cNvPr>
        <xdr:cNvPicPr>
          <a:picLocks noChangeAspect="1"/>
        </xdr:cNvPicPr>
      </xdr:nvPicPr>
      <xdr:blipFill>
        <a:blip xmlns:r="http://schemas.openxmlformats.org/officeDocument/2006/relationships" r:embed="rId2"/>
        <a:stretch>
          <a:fillRect/>
        </a:stretch>
      </xdr:blipFill>
      <xdr:spPr>
        <a:xfrm>
          <a:off x="701041" y="4778753"/>
          <a:ext cx="523874" cy="314550"/>
        </a:xfrm>
        <a:prstGeom prst="rect">
          <a:avLst/>
        </a:prstGeom>
      </xdr:spPr>
    </xdr:pic>
    <xdr:clientData/>
  </xdr:oneCellAnchor>
  <xdr:oneCellAnchor>
    <xdr:from>
      <xdr:col>0</xdr:col>
      <xdr:colOff>704851</xdr:colOff>
      <xdr:row>10</xdr:row>
      <xdr:rowOff>332483</xdr:rowOff>
    </xdr:from>
    <xdr:ext cx="523874" cy="314550"/>
    <xdr:pic>
      <xdr:nvPicPr>
        <xdr:cNvPr id="45" name="Afbeelding 44">
          <a:extLst>
            <a:ext uri="{FF2B5EF4-FFF2-40B4-BE49-F238E27FC236}">
              <a16:creationId xmlns:a16="http://schemas.microsoft.com/office/drawing/2014/main" id="{A65CE143-24F9-4843-880F-4F71E6CB86E4}"/>
            </a:ext>
          </a:extLst>
        </xdr:cNvPr>
        <xdr:cNvPicPr>
          <a:picLocks noChangeAspect="1"/>
        </xdr:cNvPicPr>
      </xdr:nvPicPr>
      <xdr:blipFill>
        <a:blip xmlns:r="http://schemas.openxmlformats.org/officeDocument/2006/relationships" r:embed="rId2"/>
        <a:stretch>
          <a:fillRect/>
        </a:stretch>
      </xdr:blipFill>
      <xdr:spPr>
        <a:xfrm>
          <a:off x="701041" y="6969503"/>
          <a:ext cx="523874" cy="314550"/>
        </a:xfrm>
        <a:prstGeom prst="rect">
          <a:avLst/>
        </a:prstGeom>
      </xdr:spPr>
    </xdr:pic>
    <xdr:clientData/>
  </xdr:oneCellAnchor>
  <xdr:oneCellAnchor>
    <xdr:from>
      <xdr:col>0</xdr:col>
      <xdr:colOff>704851</xdr:colOff>
      <xdr:row>11</xdr:row>
      <xdr:rowOff>332483</xdr:rowOff>
    </xdr:from>
    <xdr:ext cx="523874" cy="314550"/>
    <xdr:pic>
      <xdr:nvPicPr>
        <xdr:cNvPr id="46" name="Afbeelding 45">
          <a:extLst>
            <a:ext uri="{FF2B5EF4-FFF2-40B4-BE49-F238E27FC236}">
              <a16:creationId xmlns:a16="http://schemas.microsoft.com/office/drawing/2014/main" id="{102E410E-FDA8-4F13-843D-4EF1DF0EBC79}"/>
            </a:ext>
          </a:extLst>
        </xdr:cNvPr>
        <xdr:cNvPicPr>
          <a:picLocks noChangeAspect="1"/>
        </xdr:cNvPicPr>
      </xdr:nvPicPr>
      <xdr:blipFill>
        <a:blip xmlns:r="http://schemas.openxmlformats.org/officeDocument/2006/relationships" r:embed="rId2"/>
        <a:stretch>
          <a:fillRect/>
        </a:stretch>
      </xdr:blipFill>
      <xdr:spPr>
        <a:xfrm>
          <a:off x="701041" y="7655303"/>
          <a:ext cx="523874" cy="314550"/>
        </a:xfrm>
        <a:prstGeom prst="rect">
          <a:avLst/>
        </a:prstGeom>
      </xdr:spPr>
    </xdr:pic>
    <xdr:clientData/>
  </xdr:oneCellAnchor>
  <xdr:oneCellAnchor>
    <xdr:from>
      <xdr:col>0</xdr:col>
      <xdr:colOff>701041</xdr:colOff>
      <xdr:row>14</xdr:row>
      <xdr:rowOff>263903</xdr:rowOff>
    </xdr:from>
    <xdr:ext cx="523874" cy="314550"/>
    <xdr:pic>
      <xdr:nvPicPr>
        <xdr:cNvPr id="49" name="Afbeelding 48">
          <a:extLst>
            <a:ext uri="{FF2B5EF4-FFF2-40B4-BE49-F238E27FC236}">
              <a16:creationId xmlns:a16="http://schemas.microsoft.com/office/drawing/2014/main" id="{2DB86FE1-716B-4EEB-BD62-C4ADACA0AF96}"/>
            </a:ext>
          </a:extLst>
        </xdr:cNvPr>
        <xdr:cNvPicPr>
          <a:picLocks noChangeAspect="1"/>
        </xdr:cNvPicPr>
      </xdr:nvPicPr>
      <xdr:blipFill>
        <a:blip xmlns:r="http://schemas.openxmlformats.org/officeDocument/2006/relationships" r:embed="rId2"/>
        <a:stretch>
          <a:fillRect/>
        </a:stretch>
      </xdr:blipFill>
      <xdr:spPr>
        <a:xfrm>
          <a:off x="701041" y="9769853"/>
          <a:ext cx="523874" cy="314550"/>
        </a:xfrm>
        <a:prstGeom prst="rect">
          <a:avLst/>
        </a:prstGeom>
      </xdr:spPr>
    </xdr:pic>
    <xdr:clientData/>
  </xdr:oneCellAnchor>
  <xdr:oneCellAnchor>
    <xdr:from>
      <xdr:col>0</xdr:col>
      <xdr:colOff>704851</xdr:colOff>
      <xdr:row>15</xdr:row>
      <xdr:rowOff>332483</xdr:rowOff>
    </xdr:from>
    <xdr:ext cx="523874" cy="314550"/>
    <xdr:pic>
      <xdr:nvPicPr>
        <xdr:cNvPr id="50" name="Afbeelding 49">
          <a:extLst>
            <a:ext uri="{FF2B5EF4-FFF2-40B4-BE49-F238E27FC236}">
              <a16:creationId xmlns:a16="http://schemas.microsoft.com/office/drawing/2014/main" id="{5889B581-0E6A-4A6B-A6EF-988BB9B7152F}"/>
            </a:ext>
          </a:extLst>
        </xdr:cNvPr>
        <xdr:cNvPicPr>
          <a:picLocks noChangeAspect="1"/>
        </xdr:cNvPicPr>
      </xdr:nvPicPr>
      <xdr:blipFill>
        <a:blip xmlns:r="http://schemas.openxmlformats.org/officeDocument/2006/relationships" r:embed="rId2"/>
        <a:stretch>
          <a:fillRect/>
        </a:stretch>
      </xdr:blipFill>
      <xdr:spPr>
        <a:xfrm>
          <a:off x="701041" y="10446128"/>
          <a:ext cx="523874" cy="314550"/>
        </a:xfrm>
        <a:prstGeom prst="rect">
          <a:avLst/>
        </a:prstGeom>
      </xdr:spPr>
    </xdr:pic>
    <xdr:clientData/>
  </xdr:oneCellAnchor>
  <xdr:oneCellAnchor>
    <xdr:from>
      <xdr:col>0</xdr:col>
      <xdr:colOff>704851</xdr:colOff>
      <xdr:row>16</xdr:row>
      <xdr:rowOff>332483</xdr:rowOff>
    </xdr:from>
    <xdr:ext cx="523874" cy="314550"/>
    <xdr:pic>
      <xdr:nvPicPr>
        <xdr:cNvPr id="51" name="Afbeelding 50">
          <a:extLst>
            <a:ext uri="{FF2B5EF4-FFF2-40B4-BE49-F238E27FC236}">
              <a16:creationId xmlns:a16="http://schemas.microsoft.com/office/drawing/2014/main" id="{7AF8EB29-5F22-44FF-833C-3D18B6058E78}"/>
            </a:ext>
          </a:extLst>
        </xdr:cNvPr>
        <xdr:cNvPicPr>
          <a:picLocks noChangeAspect="1"/>
        </xdr:cNvPicPr>
      </xdr:nvPicPr>
      <xdr:blipFill>
        <a:blip xmlns:r="http://schemas.openxmlformats.org/officeDocument/2006/relationships" r:embed="rId2"/>
        <a:stretch>
          <a:fillRect/>
        </a:stretch>
      </xdr:blipFill>
      <xdr:spPr>
        <a:xfrm>
          <a:off x="701041" y="11360528"/>
          <a:ext cx="523874" cy="3145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582705</xdr:colOff>
      <xdr:row>1</xdr:row>
      <xdr:rowOff>71717</xdr:rowOff>
    </xdr:from>
    <xdr:to>
      <xdr:col>2</xdr:col>
      <xdr:colOff>1419225</xdr:colOff>
      <xdr:row>1</xdr:row>
      <xdr:rowOff>400085</xdr:rowOff>
    </xdr:to>
    <xdr:pic>
      <xdr:nvPicPr>
        <xdr:cNvPr id="2" name="Afbeelding 1" descr="Beschrijving: Beschrijving: logo_ehv_mail">
          <a:extLst>
            <a:ext uri="{FF2B5EF4-FFF2-40B4-BE49-F238E27FC236}">
              <a16:creationId xmlns:a16="http://schemas.microsoft.com/office/drawing/2014/main" id="{20C3A5CE-8C87-4E7F-B537-4D2430B096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760" y="250787"/>
          <a:ext cx="836520" cy="326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1666876</xdr:colOff>
      <xdr:row>1</xdr:row>
      <xdr:rowOff>94358</xdr:rowOff>
    </xdr:from>
    <xdr:to>
      <xdr:col>2</xdr:col>
      <xdr:colOff>2190750</xdr:colOff>
      <xdr:row>1</xdr:row>
      <xdr:rowOff>403193</xdr:rowOff>
    </xdr:to>
    <xdr:pic>
      <xdr:nvPicPr>
        <xdr:cNvPr id="3" name="Afbeelding 2">
          <a:extLst>
            <a:ext uri="{FF2B5EF4-FFF2-40B4-BE49-F238E27FC236}">
              <a16:creationId xmlns:a16="http://schemas.microsoft.com/office/drawing/2014/main" id="{D27F9082-A927-46F5-8921-B60B12C23D8A}"/>
            </a:ext>
          </a:extLst>
        </xdr:cNvPr>
        <xdr:cNvPicPr>
          <a:picLocks noChangeAspect="1"/>
        </xdr:cNvPicPr>
      </xdr:nvPicPr>
      <xdr:blipFill>
        <a:blip xmlns:r="http://schemas.openxmlformats.org/officeDocument/2006/relationships" r:embed="rId2"/>
        <a:stretch>
          <a:fillRect/>
        </a:stretch>
      </xdr:blipFill>
      <xdr:spPr>
        <a:xfrm>
          <a:off x="3246121" y="279143"/>
          <a:ext cx="525779" cy="305025"/>
        </a:xfrm>
        <a:prstGeom prst="rect">
          <a:avLst/>
        </a:prstGeom>
      </xdr:spPr>
    </xdr:pic>
    <xdr:clientData/>
  </xdr:twoCellAnchor>
  <xdr:twoCellAnchor editAs="oneCell">
    <xdr:from>
      <xdr:col>0</xdr:col>
      <xdr:colOff>685800</xdr:colOff>
      <xdr:row>14</xdr:row>
      <xdr:rowOff>295275</xdr:rowOff>
    </xdr:from>
    <xdr:to>
      <xdr:col>0</xdr:col>
      <xdr:colOff>1210309</xdr:colOff>
      <xdr:row>14</xdr:row>
      <xdr:rowOff>599665</xdr:rowOff>
    </xdr:to>
    <xdr:pic>
      <xdr:nvPicPr>
        <xdr:cNvPr id="15" name="Afbeelding 14">
          <a:extLst>
            <a:ext uri="{FF2B5EF4-FFF2-40B4-BE49-F238E27FC236}">
              <a16:creationId xmlns:a16="http://schemas.microsoft.com/office/drawing/2014/main" id="{DB0C5E69-A217-4306-B28F-4EC0124648A2}"/>
            </a:ext>
          </a:extLst>
        </xdr:cNvPr>
        <xdr:cNvPicPr>
          <a:picLocks noChangeAspect="1"/>
        </xdr:cNvPicPr>
      </xdr:nvPicPr>
      <xdr:blipFill>
        <a:blip xmlns:r="http://schemas.openxmlformats.org/officeDocument/2006/relationships" r:embed="rId2"/>
        <a:stretch>
          <a:fillRect/>
        </a:stretch>
      </xdr:blipFill>
      <xdr:spPr>
        <a:xfrm>
          <a:off x="685800" y="28725495"/>
          <a:ext cx="518159" cy="312645"/>
        </a:xfrm>
        <a:prstGeom prst="rect">
          <a:avLst/>
        </a:prstGeom>
      </xdr:spPr>
    </xdr:pic>
    <xdr:clientData/>
  </xdr:twoCellAnchor>
  <xdr:twoCellAnchor editAs="oneCell">
    <xdr:from>
      <xdr:col>0</xdr:col>
      <xdr:colOff>714375</xdr:colOff>
      <xdr:row>15</xdr:row>
      <xdr:rowOff>723900</xdr:rowOff>
    </xdr:from>
    <xdr:to>
      <xdr:col>0</xdr:col>
      <xdr:colOff>1238249</xdr:colOff>
      <xdr:row>16</xdr:row>
      <xdr:rowOff>225</xdr:rowOff>
    </xdr:to>
    <xdr:pic>
      <xdr:nvPicPr>
        <xdr:cNvPr id="16" name="Afbeelding 15">
          <a:extLst>
            <a:ext uri="{FF2B5EF4-FFF2-40B4-BE49-F238E27FC236}">
              <a16:creationId xmlns:a16="http://schemas.microsoft.com/office/drawing/2014/main" id="{ECACF8D8-F15C-4664-B254-86899EA271FC}"/>
            </a:ext>
          </a:extLst>
        </xdr:cNvPr>
        <xdr:cNvPicPr>
          <a:picLocks noChangeAspect="1"/>
        </xdr:cNvPicPr>
      </xdr:nvPicPr>
      <xdr:blipFill>
        <a:blip xmlns:r="http://schemas.openxmlformats.org/officeDocument/2006/relationships" r:embed="rId2"/>
        <a:stretch>
          <a:fillRect/>
        </a:stretch>
      </xdr:blipFill>
      <xdr:spPr>
        <a:xfrm>
          <a:off x="712470" y="29918025"/>
          <a:ext cx="525779" cy="38325"/>
        </a:xfrm>
        <a:prstGeom prst="rect">
          <a:avLst/>
        </a:prstGeom>
      </xdr:spPr>
    </xdr:pic>
    <xdr:clientData/>
  </xdr:twoCellAnchor>
  <xdr:twoCellAnchor editAs="oneCell">
    <xdr:from>
      <xdr:col>0</xdr:col>
      <xdr:colOff>695325</xdr:colOff>
      <xdr:row>5</xdr:row>
      <xdr:rowOff>352425</xdr:rowOff>
    </xdr:from>
    <xdr:to>
      <xdr:col>0</xdr:col>
      <xdr:colOff>1219199</xdr:colOff>
      <xdr:row>5</xdr:row>
      <xdr:rowOff>666975</xdr:rowOff>
    </xdr:to>
    <xdr:pic>
      <xdr:nvPicPr>
        <xdr:cNvPr id="17" name="Afbeelding 16">
          <a:extLst>
            <a:ext uri="{FF2B5EF4-FFF2-40B4-BE49-F238E27FC236}">
              <a16:creationId xmlns:a16="http://schemas.microsoft.com/office/drawing/2014/main" id="{B8921A74-B764-4C80-A3C5-2DEFBF097374}"/>
            </a:ext>
          </a:extLst>
        </xdr:cNvPr>
        <xdr:cNvPicPr>
          <a:picLocks noChangeAspect="1"/>
        </xdr:cNvPicPr>
      </xdr:nvPicPr>
      <xdr:blipFill>
        <a:blip xmlns:r="http://schemas.openxmlformats.org/officeDocument/2006/relationships" r:embed="rId2"/>
        <a:stretch>
          <a:fillRect/>
        </a:stretch>
      </xdr:blipFill>
      <xdr:spPr>
        <a:xfrm>
          <a:off x="697230" y="16356330"/>
          <a:ext cx="521969" cy="312645"/>
        </a:xfrm>
        <a:prstGeom prst="rect">
          <a:avLst/>
        </a:prstGeom>
      </xdr:spPr>
    </xdr:pic>
    <xdr:clientData/>
  </xdr:twoCellAnchor>
  <xdr:twoCellAnchor editAs="oneCell">
    <xdr:from>
      <xdr:col>0</xdr:col>
      <xdr:colOff>666750</xdr:colOff>
      <xdr:row>6</xdr:row>
      <xdr:rowOff>333375</xdr:rowOff>
    </xdr:from>
    <xdr:to>
      <xdr:col>0</xdr:col>
      <xdr:colOff>1202054</xdr:colOff>
      <xdr:row>6</xdr:row>
      <xdr:rowOff>647925</xdr:rowOff>
    </xdr:to>
    <xdr:pic>
      <xdr:nvPicPr>
        <xdr:cNvPr id="18" name="Afbeelding 17">
          <a:extLst>
            <a:ext uri="{FF2B5EF4-FFF2-40B4-BE49-F238E27FC236}">
              <a16:creationId xmlns:a16="http://schemas.microsoft.com/office/drawing/2014/main" id="{5E6FBC80-FCD2-42CE-ACC6-85D361778830}"/>
            </a:ext>
          </a:extLst>
        </xdr:cNvPr>
        <xdr:cNvPicPr>
          <a:picLocks noChangeAspect="1"/>
        </xdr:cNvPicPr>
      </xdr:nvPicPr>
      <xdr:blipFill>
        <a:blip xmlns:r="http://schemas.openxmlformats.org/officeDocument/2006/relationships" r:embed="rId2"/>
        <a:stretch>
          <a:fillRect/>
        </a:stretch>
      </xdr:blipFill>
      <xdr:spPr>
        <a:xfrm>
          <a:off x="662940" y="19229070"/>
          <a:ext cx="539114" cy="316455"/>
        </a:xfrm>
        <a:prstGeom prst="rect">
          <a:avLst/>
        </a:prstGeom>
      </xdr:spPr>
    </xdr:pic>
    <xdr:clientData/>
  </xdr:twoCellAnchor>
  <xdr:twoCellAnchor editAs="oneCell">
    <xdr:from>
      <xdr:col>0</xdr:col>
      <xdr:colOff>685800</xdr:colOff>
      <xdr:row>7</xdr:row>
      <xdr:rowOff>342900</xdr:rowOff>
    </xdr:from>
    <xdr:to>
      <xdr:col>0</xdr:col>
      <xdr:colOff>1210309</xdr:colOff>
      <xdr:row>7</xdr:row>
      <xdr:rowOff>656815</xdr:rowOff>
    </xdr:to>
    <xdr:pic>
      <xdr:nvPicPr>
        <xdr:cNvPr id="19" name="Afbeelding 18">
          <a:extLst>
            <a:ext uri="{FF2B5EF4-FFF2-40B4-BE49-F238E27FC236}">
              <a16:creationId xmlns:a16="http://schemas.microsoft.com/office/drawing/2014/main" id="{F84D517B-E2F9-4AB4-BFAF-E2158EA4EA18}"/>
            </a:ext>
          </a:extLst>
        </xdr:cNvPr>
        <xdr:cNvPicPr>
          <a:picLocks noChangeAspect="1"/>
        </xdr:cNvPicPr>
      </xdr:nvPicPr>
      <xdr:blipFill>
        <a:blip xmlns:r="http://schemas.openxmlformats.org/officeDocument/2006/relationships" r:embed="rId2"/>
        <a:stretch>
          <a:fillRect/>
        </a:stretch>
      </xdr:blipFill>
      <xdr:spPr>
        <a:xfrm>
          <a:off x="685800" y="22136100"/>
          <a:ext cx="518159" cy="320265"/>
        </a:xfrm>
        <a:prstGeom prst="rect">
          <a:avLst/>
        </a:prstGeom>
      </xdr:spPr>
    </xdr:pic>
    <xdr:clientData/>
  </xdr:twoCellAnchor>
  <xdr:twoCellAnchor editAs="oneCell">
    <xdr:from>
      <xdr:col>0</xdr:col>
      <xdr:colOff>685800</xdr:colOff>
      <xdr:row>8</xdr:row>
      <xdr:rowOff>295275</xdr:rowOff>
    </xdr:from>
    <xdr:to>
      <xdr:col>0</xdr:col>
      <xdr:colOff>1210309</xdr:colOff>
      <xdr:row>8</xdr:row>
      <xdr:rowOff>599665</xdr:rowOff>
    </xdr:to>
    <xdr:pic>
      <xdr:nvPicPr>
        <xdr:cNvPr id="20" name="Afbeelding 19">
          <a:extLst>
            <a:ext uri="{FF2B5EF4-FFF2-40B4-BE49-F238E27FC236}">
              <a16:creationId xmlns:a16="http://schemas.microsoft.com/office/drawing/2014/main" id="{09DFB1BC-A427-4641-81EF-BAB6A4BA3AE7}"/>
            </a:ext>
          </a:extLst>
        </xdr:cNvPr>
        <xdr:cNvPicPr>
          <a:picLocks noChangeAspect="1"/>
        </xdr:cNvPicPr>
      </xdr:nvPicPr>
      <xdr:blipFill>
        <a:blip xmlns:r="http://schemas.openxmlformats.org/officeDocument/2006/relationships" r:embed="rId2"/>
        <a:stretch>
          <a:fillRect/>
        </a:stretch>
      </xdr:blipFill>
      <xdr:spPr>
        <a:xfrm>
          <a:off x="685800" y="24829770"/>
          <a:ext cx="518159" cy="312645"/>
        </a:xfrm>
        <a:prstGeom prst="rect">
          <a:avLst/>
        </a:prstGeom>
      </xdr:spPr>
    </xdr:pic>
    <xdr:clientData/>
  </xdr:twoCellAnchor>
  <xdr:twoCellAnchor editAs="oneCell">
    <xdr:from>
      <xdr:col>0</xdr:col>
      <xdr:colOff>685800</xdr:colOff>
      <xdr:row>12</xdr:row>
      <xdr:rowOff>419100</xdr:rowOff>
    </xdr:from>
    <xdr:to>
      <xdr:col>0</xdr:col>
      <xdr:colOff>1210309</xdr:colOff>
      <xdr:row>13</xdr:row>
      <xdr:rowOff>0</xdr:rowOff>
    </xdr:to>
    <xdr:pic>
      <xdr:nvPicPr>
        <xdr:cNvPr id="21" name="Afbeelding 20">
          <a:extLst>
            <a:ext uri="{FF2B5EF4-FFF2-40B4-BE49-F238E27FC236}">
              <a16:creationId xmlns:a16="http://schemas.microsoft.com/office/drawing/2014/main" id="{EB4F4E4D-4A99-4B1D-BC1E-09ADC15B958A}"/>
            </a:ext>
          </a:extLst>
        </xdr:cNvPr>
        <xdr:cNvPicPr>
          <a:picLocks noChangeAspect="1"/>
        </xdr:cNvPicPr>
      </xdr:nvPicPr>
      <xdr:blipFill>
        <a:blip xmlns:r="http://schemas.openxmlformats.org/officeDocument/2006/relationships" r:embed="rId2"/>
        <a:stretch>
          <a:fillRect/>
        </a:stretch>
      </xdr:blipFill>
      <xdr:spPr>
        <a:xfrm>
          <a:off x="685800" y="27698700"/>
          <a:ext cx="518159" cy="38100"/>
        </a:xfrm>
        <a:prstGeom prst="rect">
          <a:avLst/>
        </a:prstGeom>
      </xdr:spPr>
    </xdr:pic>
    <xdr:clientData/>
  </xdr:twoCellAnchor>
  <xdr:twoCellAnchor editAs="oneCell">
    <xdr:from>
      <xdr:col>0</xdr:col>
      <xdr:colOff>676275</xdr:colOff>
      <xdr:row>9</xdr:row>
      <xdr:rowOff>390525</xdr:rowOff>
    </xdr:from>
    <xdr:to>
      <xdr:col>0</xdr:col>
      <xdr:colOff>1200149</xdr:colOff>
      <xdr:row>9</xdr:row>
      <xdr:rowOff>711425</xdr:rowOff>
    </xdr:to>
    <xdr:pic>
      <xdr:nvPicPr>
        <xdr:cNvPr id="22" name="Afbeelding 21">
          <a:extLst>
            <a:ext uri="{FF2B5EF4-FFF2-40B4-BE49-F238E27FC236}">
              <a16:creationId xmlns:a16="http://schemas.microsoft.com/office/drawing/2014/main" id="{A8E011AA-F825-4E9E-BC25-BF7D1B4D690D}"/>
            </a:ext>
          </a:extLst>
        </xdr:cNvPr>
        <xdr:cNvPicPr>
          <a:picLocks noChangeAspect="1"/>
        </xdr:cNvPicPr>
      </xdr:nvPicPr>
      <xdr:blipFill>
        <a:blip xmlns:r="http://schemas.openxmlformats.org/officeDocument/2006/relationships" r:embed="rId2"/>
        <a:stretch>
          <a:fillRect/>
        </a:stretch>
      </xdr:blipFill>
      <xdr:spPr>
        <a:xfrm>
          <a:off x="674370" y="25557480"/>
          <a:ext cx="525779" cy="312645"/>
        </a:xfrm>
        <a:prstGeom prst="rect">
          <a:avLst/>
        </a:prstGeom>
      </xdr:spPr>
    </xdr:pic>
    <xdr:clientData/>
  </xdr:twoCellAnchor>
  <xdr:twoCellAnchor editAs="oneCell">
    <xdr:from>
      <xdr:col>0</xdr:col>
      <xdr:colOff>685800</xdr:colOff>
      <xdr:row>10</xdr:row>
      <xdr:rowOff>352425</xdr:rowOff>
    </xdr:from>
    <xdr:to>
      <xdr:col>0</xdr:col>
      <xdr:colOff>1210309</xdr:colOff>
      <xdr:row>10</xdr:row>
      <xdr:rowOff>673325</xdr:rowOff>
    </xdr:to>
    <xdr:pic>
      <xdr:nvPicPr>
        <xdr:cNvPr id="23" name="Afbeelding 22">
          <a:extLst>
            <a:ext uri="{FF2B5EF4-FFF2-40B4-BE49-F238E27FC236}">
              <a16:creationId xmlns:a16="http://schemas.microsoft.com/office/drawing/2014/main" id="{B4C0E7FB-6830-4C48-A43C-FDCFA67E4153}"/>
            </a:ext>
          </a:extLst>
        </xdr:cNvPr>
        <xdr:cNvPicPr>
          <a:picLocks noChangeAspect="1"/>
        </xdr:cNvPicPr>
      </xdr:nvPicPr>
      <xdr:blipFill>
        <a:blip xmlns:r="http://schemas.openxmlformats.org/officeDocument/2006/relationships" r:embed="rId2"/>
        <a:stretch>
          <a:fillRect/>
        </a:stretch>
      </xdr:blipFill>
      <xdr:spPr>
        <a:xfrm>
          <a:off x="685800" y="26243280"/>
          <a:ext cx="518159" cy="312645"/>
        </a:xfrm>
        <a:prstGeom prst="rect">
          <a:avLst/>
        </a:prstGeom>
      </xdr:spPr>
    </xdr:pic>
    <xdr:clientData/>
  </xdr:twoCellAnchor>
  <xdr:twoCellAnchor editAs="oneCell">
    <xdr:from>
      <xdr:col>0</xdr:col>
      <xdr:colOff>676275</xdr:colOff>
      <xdr:row>11</xdr:row>
      <xdr:rowOff>342900</xdr:rowOff>
    </xdr:from>
    <xdr:to>
      <xdr:col>0</xdr:col>
      <xdr:colOff>1200149</xdr:colOff>
      <xdr:row>11</xdr:row>
      <xdr:rowOff>663800</xdr:rowOff>
    </xdr:to>
    <xdr:pic>
      <xdr:nvPicPr>
        <xdr:cNvPr id="24" name="Afbeelding 23">
          <a:extLst>
            <a:ext uri="{FF2B5EF4-FFF2-40B4-BE49-F238E27FC236}">
              <a16:creationId xmlns:a16="http://schemas.microsoft.com/office/drawing/2014/main" id="{E08480D2-F749-4D82-A0B9-B9693E1DA62F}"/>
            </a:ext>
          </a:extLst>
        </xdr:cNvPr>
        <xdr:cNvPicPr>
          <a:picLocks noChangeAspect="1"/>
        </xdr:cNvPicPr>
      </xdr:nvPicPr>
      <xdr:blipFill>
        <a:blip xmlns:r="http://schemas.openxmlformats.org/officeDocument/2006/relationships" r:embed="rId2"/>
        <a:stretch>
          <a:fillRect/>
        </a:stretch>
      </xdr:blipFill>
      <xdr:spPr>
        <a:xfrm>
          <a:off x="674370" y="26936700"/>
          <a:ext cx="525779" cy="324075"/>
        </a:xfrm>
        <a:prstGeom prst="rect">
          <a:avLst/>
        </a:prstGeom>
      </xdr:spPr>
    </xdr:pic>
    <xdr:clientData/>
  </xdr:twoCellAnchor>
  <xdr:twoCellAnchor editAs="oneCell">
    <xdr:from>
      <xdr:col>0</xdr:col>
      <xdr:colOff>666750</xdr:colOff>
      <xdr:row>13</xdr:row>
      <xdr:rowOff>333375</xdr:rowOff>
    </xdr:from>
    <xdr:to>
      <xdr:col>0</xdr:col>
      <xdr:colOff>1202054</xdr:colOff>
      <xdr:row>13</xdr:row>
      <xdr:rowOff>637765</xdr:rowOff>
    </xdr:to>
    <xdr:pic>
      <xdr:nvPicPr>
        <xdr:cNvPr id="25" name="Afbeelding 24">
          <a:extLst>
            <a:ext uri="{FF2B5EF4-FFF2-40B4-BE49-F238E27FC236}">
              <a16:creationId xmlns:a16="http://schemas.microsoft.com/office/drawing/2014/main" id="{72E8BF4E-0370-492F-AD4C-870FA6F40D16}"/>
            </a:ext>
          </a:extLst>
        </xdr:cNvPr>
        <xdr:cNvPicPr>
          <a:picLocks noChangeAspect="1"/>
        </xdr:cNvPicPr>
      </xdr:nvPicPr>
      <xdr:blipFill>
        <a:blip xmlns:r="http://schemas.openxmlformats.org/officeDocument/2006/relationships" r:embed="rId2"/>
        <a:stretch>
          <a:fillRect/>
        </a:stretch>
      </xdr:blipFill>
      <xdr:spPr>
        <a:xfrm>
          <a:off x="662940" y="28068270"/>
          <a:ext cx="539114" cy="312645"/>
        </a:xfrm>
        <a:prstGeom prst="rect">
          <a:avLst/>
        </a:prstGeom>
      </xdr:spPr>
    </xdr:pic>
    <xdr:clientData/>
  </xdr:twoCellAnchor>
  <xdr:twoCellAnchor editAs="oneCell">
    <xdr:from>
      <xdr:col>0</xdr:col>
      <xdr:colOff>676275</xdr:colOff>
      <xdr:row>18</xdr:row>
      <xdr:rowOff>66675</xdr:rowOff>
    </xdr:from>
    <xdr:to>
      <xdr:col>0</xdr:col>
      <xdr:colOff>1200149</xdr:colOff>
      <xdr:row>18</xdr:row>
      <xdr:rowOff>378050</xdr:rowOff>
    </xdr:to>
    <xdr:pic>
      <xdr:nvPicPr>
        <xdr:cNvPr id="35" name="Afbeelding 34">
          <a:extLst>
            <a:ext uri="{FF2B5EF4-FFF2-40B4-BE49-F238E27FC236}">
              <a16:creationId xmlns:a16="http://schemas.microsoft.com/office/drawing/2014/main" id="{9693B759-42CA-48F0-9439-9F9DA1649D7A}"/>
            </a:ext>
          </a:extLst>
        </xdr:cNvPr>
        <xdr:cNvPicPr>
          <a:picLocks noChangeAspect="1"/>
        </xdr:cNvPicPr>
      </xdr:nvPicPr>
      <xdr:blipFill>
        <a:blip xmlns:r="http://schemas.openxmlformats.org/officeDocument/2006/relationships" r:embed="rId2"/>
        <a:stretch>
          <a:fillRect/>
        </a:stretch>
      </xdr:blipFill>
      <xdr:spPr>
        <a:xfrm>
          <a:off x="674370" y="12085320"/>
          <a:ext cx="525779" cy="316455"/>
        </a:xfrm>
        <a:prstGeom prst="rect">
          <a:avLst/>
        </a:prstGeom>
      </xdr:spPr>
    </xdr:pic>
    <xdr:clientData/>
  </xdr:twoCellAnchor>
  <xdr:twoCellAnchor editAs="oneCell">
    <xdr:from>
      <xdr:col>0</xdr:col>
      <xdr:colOff>695325</xdr:colOff>
      <xdr:row>19</xdr:row>
      <xdr:rowOff>685800</xdr:rowOff>
    </xdr:from>
    <xdr:to>
      <xdr:col>0</xdr:col>
      <xdr:colOff>1219199</xdr:colOff>
      <xdr:row>19</xdr:row>
      <xdr:rowOff>1007970</xdr:rowOff>
    </xdr:to>
    <xdr:pic>
      <xdr:nvPicPr>
        <xdr:cNvPr id="36" name="Afbeelding 35">
          <a:extLst>
            <a:ext uri="{FF2B5EF4-FFF2-40B4-BE49-F238E27FC236}">
              <a16:creationId xmlns:a16="http://schemas.microsoft.com/office/drawing/2014/main" id="{D717D59E-CD85-4658-ADAB-A656F830ADC9}"/>
            </a:ext>
          </a:extLst>
        </xdr:cNvPr>
        <xdr:cNvPicPr>
          <a:picLocks noChangeAspect="1"/>
        </xdr:cNvPicPr>
      </xdr:nvPicPr>
      <xdr:blipFill>
        <a:blip xmlns:r="http://schemas.openxmlformats.org/officeDocument/2006/relationships" r:embed="rId2"/>
        <a:stretch>
          <a:fillRect/>
        </a:stretch>
      </xdr:blipFill>
      <xdr:spPr>
        <a:xfrm>
          <a:off x="697230" y="14363700"/>
          <a:ext cx="521969" cy="322170"/>
        </a:xfrm>
        <a:prstGeom prst="rect">
          <a:avLst/>
        </a:prstGeom>
      </xdr:spPr>
    </xdr:pic>
    <xdr:clientData/>
  </xdr:twoCellAnchor>
  <xdr:twoCellAnchor editAs="oneCell">
    <xdr:from>
      <xdr:col>0</xdr:col>
      <xdr:colOff>676275</xdr:colOff>
      <xdr:row>20</xdr:row>
      <xdr:rowOff>657225</xdr:rowOff>
    </xdr:from>
    <xdr:to>
      <xdr:col>0</xdr:col>
      <xdr:colOff>1200149</xdr:colOff>
      <xdr:row>20</xdr:row>
      <xdr:rowOff>969870</xdr:rowOff>
    </xdr:to>
    <xdr:pic>
      <xdr:nvPicPr>
        <xdr:cNvPr id="37" name="Afbeelding 36">
          <a:extLst>
            <a:ext uri="{FF2B5EF4-FFF2-40B4-BE49-F238E27FC236}">
              <a16:creationId xmlns:a16="http://schemas.microsoft.com/office/drawing/2014/main" id="{15EA6661-8B2E-4B5A-BDAB-B944D7ADEBD8}"/>
            </a:ext>
          </a:extLst>
        </xdr:cNvPr>
        <xdr:cNvPicPr>
          <a:picLocks noChangeAspect="1"/>
        </xdr:cNvPicPr>
      </xdr:nvPicPr>
      <xdr:blipFill>
        <a:blip xmlns:r="http://schemas.openxmlformats.org/officeDocument/2006/relationships" r:embed="rId2"/>
        <a:stretch>
          <a:fillRect/>
        </a:stretch>
      </xdr:blipFill>
      <xdr:spPr>
        <a:xfrm>
          <a:off x="674370" y="15384780"/>
          <a:ext cx="525779" cy="310740"/>
        </a:xfrm>
        <a:prstGeom prst="rect">
          <a:avLst/>
        </a:prstGeom>
      </xdr:spPr>
    </xdr:pic>
    <xdr:clientData/>
  </xdr:twoCellAnchor>
  <xdr:oneCellAnchor>
    <xdr:from>
      <xdr:col>0</xdr:col>
      <xdr:colOff>666750</xdr:colOff>
      <xdr:row>14</xdr:row>
      <xdr:rowOff>333375</xdr:rowOff>
    </xdr:from>
    <xdr:ext cx="523874" cy="314550"/>
    <xdr:pic>
      <xdr:nvPicPr>
        <xdr:cNvPr id="38" name="Afbeelding 37">
          <a:extLst>
            <a:ext uri="{FF2B5EF4-FFF2-40B4-BE49-F238E27FC236}">
              <a16:creationId xmlns:a16="http://schemas.microsoft.com/office/drawing/2014/main" id="{6302C4E6-213D-4075-BE23-F6F0BEFFBE72}"/>
            </a:ext>
          </a:extLst>
        </xdr:cNvPr>
        <xdr:cNvPicPr>
          <a:picLocks noChangeAspect="1"/>
        </xdr:cNvPicPr>
      </xdr:nvPicPr>
      <xdr:blipFill>
        <a:blip xmlns:r="http://schemas.openxmlformats.org/officeDocument/2006/relationships" r:embed="rId2"/>
        <a:stretch>
          <a:fillRect/>
        </a:stretch>
      </xdr:blipFill>
      <xdr:spPr>
        <a:xfrm>
          <a:off x="662940" y="28763595"/>
          <a:ext cx="523874" cy="314550"/>
        </a:xfrm>
        <a:prstGeom prst="rect">
          <a:avLst/>
        </a:prstGeom>
      </xdr:spPr>
    </xdr:pic>
    <xdr:clientData/>
  </xdr:oneCellAnchor>
  <xdr:oneCellAnchor>
    <xdr:from>
      <xdr:col>0</xdr:col>
      <xdr:colOff>666750</xdr:colOff>
      <xdr:row>15</xdr:row>
      <xdr:rowOff>333375</xdr:rowOff>
    </xdr:from>
    <xdr:ext cx="523874" cy="314550"/>
    <xdr:pic>
      <xdr:nvPicPr>
        <xdr:cNvPr id="39" name="Afbeelding 38">
          <a:extLst>
            <a:ext uri="{FF2B5EF4-FFF2-40B4-BE49-F238E27FC236}">
              <a16:creationId xmlns:a16="http://schemas.microsoft.com/office/drawing/2014/main" id="{2799E453-2D54-4E4E-A2A2-5C4E906BA8E6}"/>
            </a:ext>
          </a:extLst>
        </xdr:cNvPr>
        <xdr:cNvPicPr>
          <a:picLocks noChangeAspect="1"/>
        </xdr:cNvPicPr>
      </xdr:nvPicPr>
      <xdr:blipFill>
        <a:blip xmlns:r="http://schemas.openxmlformats.org/officeDocument/2006/relationships" r:embed="rId2"/>
        <a:stretch>
          <a:fillRect/>
        </a:stretch>
      </xdr:blipFill>
      <xdr:spPr>
        <a:xfrm>
          <a:off x="662940" y="29525595"/>
          <a:ext cx="523874" cy="3145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582705</xdr:colOff>
      <xdr:row>1</xdr:row>
      <xdr:rowOff>71717</xdr:rowOff>
    </xdr:from>
    <xdr:to>
      <xdr:col>2</xdr:col>
      <xdr:colOff>1419225</xdr:colOff>
      <xdr:row>1</xdr:row>
      <xdr:rowOff>400085</xdr:rowOff>
    </xdr:to>
    <xdr:pic>
      <xdr:nvPicPr>
        <xdr:cNvPr id="2" name="Afbeelding 1" descr="Beschrijving: Beschrijving: logo_ehv_mail">
          <a:extLst>
            <a:ext uri="{FF2B5EF4-FFF2-40B4-BE49-F238E27FC236}">
              <a16:creationId xmlns:a16="http://schemas.microsoft.com/office/drawing/2014/main" id="{A446D8D5-3D21-4369-ACC3-09EE4E2C7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5760" y="250787"/>
          <a:ext cx="836520" cy="326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1666876</xdr:colOff>
      <xdr:row>1</xdr:row>
      <xdr:rowOff>94358</xdr:rowOff>
    </xdr:from>
    <xdr:to>
      <xdr:col>2</xdr:col>
      <xdr:colOff>2190750</xdr:colOff>
      <xdr:row>1</xdr:row>
      <xdr:rowOff>403193</xdr:rowOff>
    </xdr:to>
    <xdr:pic>
      <xdr:nvPicPr>
        <xdr:cNvPr id="3" name="Afbeelding 2">
          <a:extLst>
            <a:ext uri="{FF2B5EF4-FFF2-40B4-BE49-F238E27FC236}">
              <a16:creationId xmlns:a16="http://schemas.microsoft.com/office/drawing/2014/main" id="{D88B36F3-F58D-45DB-BC4C-66F0C1CC7846}"/>
            </a:ext>
          </a:extLst>
        </xdr:cNvPr>
        <xdr:cNvPicPr>
          <a:picLocks noChangeAspect="1"/>
        </xdr:cNvPicPr>
      </xdr:nvPicPr>
      <xdr:blipFill>
        <a:blip xmlns:r="http://schemas.openxmlformats.org/officeDocument/2006/relationships" r:embed="rId2"/>
        <a:stretch>
          <a:fillRect/>
        </a:stretch>
      </xdr:blipFill>
      <xdr:spPr>
        <a:xfrm>
          <a:off x="3246121" y="279143"/>
          <a:ext cx="525779" cy="305025"/>
        </a:xfrm>
        <a:prstGeom prst="rect">
          <a:avLst/>
        </a:prstGeom>
      </xdr:spPr>
    </xdr:pic>
    <xdr:clientData/>
  </xdr:twoCellAnchor>
  <xdr:twoCellAnchor editAs="oneCell">
    <xdr:from>
      <xdr:col>0</xdr:col>
      <xdr:colOff>695325</xdr:colOff>
      <xdr:row>4</xdr:row>
      <xdr:rowOff>228600</xdr:rowOff>
    </xdr:from>
    <xdr:to>
      <xdr:col>0</xdr:col>
      <xdr:colOff>1219199</xdr:colOff>
      <xdr:row>4</xdr:row>
      <xdr:rowOff>552675</xdr:rowOff>
    </xdr:to>
    <xdr:pic>
      <xdr:nvPicPr>
        <xdr:cNvPr id="26" name="Afbeelding 25">
          <a:extLst>
            <a:ext uri="{FF2B5EF4-FFF2-40B4-BE49-F238E27FC236}">
              <a16:creationId xmlns:a16="http://schemas.microsoft.com/office/drawing/2014/main" id="{90384F36-1101-4132-BF06-E510728B1A1A}"/>
            </a:ext>
          </a:extLst>
        </xdr:cNvPr>
        <xdr:cNvPicPr>
          <a:picLocks noChangeAspect="1"/>
        </xdr:cNvPicPr>
      </xdr:nvPicPr>
      <xdr:blipFill>
        <a:blip xmlns:r="http://schemas.openxmlformats.org/officeDocument/2006/relationships" r:embed="rId2"/>
        <a:stretch>
          <a:fillRect/>
        </a:stretch>
      </xdr:blipFill>
      <xdr:spPr>
        <a:xfrm>
          <a:off x="697230" y="31251525"/>
          <a:ext cx="521969" cy="324075"/>
        </a:xfrm>
        <a:prstGeom prst="rect">
          <a:avLst/>
        </a:prstGeom>
      </xdr:spPr>
    </xdr:pic>
    <xdr:clientData/>
  </xdr:twoCellAnchor>
  <xdr:twoCellAnchor editAs="oneCell">
    <xdr:from>
      <xdr:col>0</xdr:col>
      <xdr:colOff>695325</xdr:colOff>
      <xdr:row>5</xdr:row>
      <xdr:rowOff>200025</xdr:rowOff>
    </xdr:from>
    <xdr:to>
      <xdr:col>0</xdr:col>
      <xdr:colOff>1219199</xdr:colOff>
      <xdr:row>5</xdr:row>
      <xdr:rowOff>514575</xdr:rowOff>
    </xdr:to>
    <xdr:pic>
      <xdr:nvPicPr>
        <xdr:cNvPr id="27" name="Afbeelding 26">
          <a:extLst>
            <a:ext uri="{FF2B5EF4-FFF2-40B4-BE49-F238E27FC236}">
              <a16:creationId xmlns:a16="http://schemas.microsoft.com/office/drawing/2014/main" id="{A38F125A-5711-4260-9C69-D8CD9CF56087}"/>
            </a:ext>
          </a:extLst>
        </xdr:cNvPr>
        <xdr:cNvPicPr>
          <a:picLocks noChangeAspect="1"/>
        </xdr:cNvPicPr>
      </xdr:nvPicPr>
      <xdr:blipFill>
        <a:blip xmlns:r="http://schemas.openxmlformats.org/officeDocument/2006/relationships" r:embed="rId2"/>
        <a:stretch>
          <a:fillRect/>
        </a:stretch>
      </xdr:blipFill>
      <xdr:spPr>
        <a:xfrm>
          <a:off x="697230" y="31834455"/>
          <a:ext cx="521969" cy="312645"/>
        </a:xfrm>
        <a:prstGeom prst="rect">
          <a:avLst/>
        </a:prstGeom>
      </xdr:spPr>
    </xdr:pic>
    <xdr:clientData/>
  </xdr:twoCellAnchor>
  <xdr:twoCellAnchor editAs="oneCell">
    <xdr:from>
      <xdr:col>0</xdr:col>
      <xdr:colOff>695325</xdr:colOff>
      <xdr:row>6</xdr:row>
      <xdr:rowOff>209550</xdr:rowOff>
    </xdr:from>
    <xdr:to>
      <xdr:col>0</xdr:col>
      <xdr:colOff>1219199</xdr:colOff>
      <xdr:row>6</xdr:row>
      <xdr:rowOff>507590</xdr:rowOff>
    </xdr:to>
    <xdr:pic>
      <xdr:nvPicPr>
        <xdr:cNvPr id="28" name="Afbeelding 27">
          <a:extLst>
            <a:ext uri="{FF2B5EF4-FFF2-40B4-BE49-F238E27FC236}">
              <a16:creationId xmlns:a16="http://schemas.microsoft.com/office/drawing/2014/main" id="{7871DEF6-4BE7-49EE-AD6F-25A6D108DD3E}"/>
            </a:ext>
          </a:extLst>
        </xdr:cNvPr>
        <xdr:cNvPicPr>
          <a:picLocks noChangeAspect="1"/>
        </xdr:cNvPicPr>
      </xdr:nvPicPr>
      <xdr:blipFill>
        <a:blip xmlns:r="http://schemas.openxmlformats.org/officeDocument/2006/relationships" r:embed="rId2"/>
        <a:stretch>
          <a:fillRect/>
        </a:stretch>
      </xdr:blipFill>
      <xdr:spPr>
        <a:xfrm>
          <a:off x="697230" y="33971865"/>
          <a:ext cx="521969" cy="305025"/>
        </a:xfrm>
        <a:prstGeom prst="rect">
          <a:avLst/>
        </a:prstGeom>
      </xdr:spPr>
    </xdr:pic>
    <xdr:clientData/>
  </xdr:twoCellAnchor>
  <xdr:twoCellAnchor editAs="oneCell">
    <xdr:from>
      <xdr:col>0</xdr:col>
      <xdr:colOff>695325</xdr:colOff>
      <xdr:row>7</xdr:row>
      <xdr:rowOff>200025</xdr:rowOff>
    </xdr:from>
    <xdr:to>
      <xdr:col>0</xdr:col>
      <xdr:colOff>1219199</xdr:colOff>
      <xdr:row>7</xdr:row>
      <xdr:rowOff>514575</xdr:rowOff>
    </xdr:to>
    <xdr:pic>
      <xdr:nvPicPr>
        <xdr:cNvPr id="29" name="Afbeelding 28">
          <a:extLst>
            <a:ext uri="{FF2B5EF4-FFF2-40B4-BE49-F238E27FC236}">
              <a16:creationId xmlns:a16="http://schemas.microsoft.com/office/drawing/2014/main" id="{7679BC76-BEFA-48CF-AFAD-1A69769E4191}"/>
            </a:ext>
          </a:extLst>
        </xdr:cNvPr>
        <xdr:cNvPicPr>
          <a:picLocks noChangeAspect="1"/>
        </xdr:cNvPicPr>
      </xdr:nvPicPr>
      <xdr:blipFill>
        <a:blip xmlns:r="http://schemas.openxmlformats.org/officeDocument/2006/relationships" r:embed="rId2"/>
        <a:stretch>
          <a:fillRect/>
        </a:stretch>
      </xdr:blipFill>
      <xdr:spPr>
        <a:xfrm>
          <a:off x="697230" y="36101655"/>
          <a:ext cx="521969" cy="312645"/>
        </a:xfrm>
        <a:prstGeom prst="rect">
          <a:avLst/>
        </a:prstGeom>
      </xdr:spPr>
    </xdr:pic>
    <xdr:clientData/>
  </xdr:twoCellAnchor>
  <xdr:twoCellAnchor editAs="oneCell">
    <xdr:from>
      <xdr:col>0</xdr:col>
      <xdr:colOff>685800</xdr:colOff>
      <xdr:row>8</xdr:row>
      <xdr:rowOff>200025</xdr:rowOff>
    </xdr:from>
    <xdr:to>
      <xdr:col>0</xdr:col>
      <xdr:colOff>1207134</xdr:colOff>
      <xdr:row>8</xdr:row>
      <xdr:rowOff>514575</xdr:rowOff>
    </xdr:to>
    <xdr:pic>
      <xdr:nvPicPr>
        <xdr:cNvPr id="30" name="Afbeelding 29">
          <a:extLst>
            <a:ext uri="{FF2B5EF4-FFF2-40B4-BE49-F238E27FC236}">
              <a16:creationId xmlns:a16="http://schemas.microsoft.com/office/drawing/2014/main" id="{BBED245A-F61C-4BB8-8CB2-570E4052CB40}"/>
            </a:ext>
          </a:extLst>
        </xdr:cNvPr>
        <xdr:cNvPicPr>
          <a:picLocks noChangeAspect="1"/>
        </xdr:cNvPicPr>
      </xdr:nvPicPr>
      <xdr:blipFill>
        <a:blip xmlns:r="http://schemas.openxmlformats.org/officeDocument/2006/relationships" r:embed="rId2"/>
        <a:stretch>
          <a:fillRect/>
        </a:stretch>
      </xdr:blipFill>
      <xdr:spPr>
        <a:xfrm>
          <a:off x="685800" y="38235255"/>
          <a:ext cx="518159" cy="312645"/>
        </a:xfrm>
        <a:prstGeom prst="rect">
          <a:avLst/>
        </a:prstGeom>
      </xdr:spPr>
    </xdr:pic>
    <xdr:clientData/>
  </xdr:twoCellAnchor>
  <xdr:twoCellAnchor editAs="oneCell">
    <xdr:from>
      <xdr:col>0</xdr:col>
      <xdr:colOff>685800</xdr:colOff>
      <xdr:row>9</xdr:row>
      <xdr:rowOff>180975</xdr:rowOff>
    </xdr:from>
    <xdr:to>
      <xdr:col>0</xdr:col>
      <xdr:colOff>1207134</xdr:colOff>
      <xdr:row>9</xdr:row>
      <xdr:rowOff>488540</xdr:rowOff>
    </xdr:to>
    <xdr:pic>
      <xdr:nvPicPr>
        <xdr:cNvPr id="31" name="Afbeelding 30">
          <a:extLst>
            <a:ext uri="{FF2B5EF4-FFF2-40B4-BE49-F238E27FC236}">
              <a16:creationId xmlns:a16="http://schemas.microsoft.com/office/drawing/2014/main" id="{64166725-A115-4D38-80A4-ECFC96696F35}"/>
            </a:ext>
          </a:extLst>
        </xdr:cNvPr>
        <xdr:cNvPicPr>
          <a:picLocks noChangeAspect="1"/>
        </xdr:cNvPicPr>
      </xdr:nvPicPr>
      <xdr:blipFill>
        <a:blip xmlns:r="http://schemas.openxmlformats.org/officeDocument/2006/relationships" r:embed="rId2"/>
        <a:stretch>
          <a:fillRect/>
        </a:stretch>
      </xdr:blipFill>
      <xdr:spPr>
        <a:xfrm>
          <a:off x="685800" y="40345995"/>
          <a:ext cx="518159" cy="312645"/>
        </a:xfrm>
        <a:prstGeom prst="rect">
          <a:avLst/>
        </a:prstGeom>
      </xdr:spPr>
    </xdr:pic>
    <xdr:clientData/>
  </xdr:twoCellAnchor>
  <xdr:twoCellAnchor editAs="oneCell">
    <xdr:from>
      <xdr:col>0</xdr:col>
      <xdr:colOff>676275</xdr:colOff>
      <xdr:row>12</xdr:row>
      <xdr:rowOff>66675</xdr:rowOff>
    </xdr:from>
    <xdr:to>
      <xdr:col>0</xdr:col>
      <xdr:colOff>1200149</xdr:colOff>
      <xdr:row>12</xdr:row>
      <xdr:rowOff>381225</xdr:rowOff>
    </xdr:to>
    <xdr:pic>
      <xdr:nvPicPr>
        <xdr:cNvPr id="35" name="Afbeelding 34">
          <a:extLst>
            <a:ext uri="{FF2B5EF4-FFF2-40B4-BE49-F238E27FC236}">
              <a16:creationId xmlns:a16="http://schemas.microsoft.com/office/drawing/2014/main" id="{EE754D65-B297-467F-B7F2-E5D5CE9B0923}"/>
            </a:ext>
          </a:extLst>
        </xdr:cNvPr>
        <xdr:cNvPicPr>
          <a:picLocks noChangeAspect="1"/>
        </xdr:cNvPicPr>
      </xdr:nvPicPr>
      <xdr:blipFill>
        <a:blip xmlns:r="http://schemas.openxmlformats.org/officeDocument/2006/relationships" r:embed="rId2"/>
        <a:stretch>
          <a:fillRect/>
        </a:stretch>
      </xdr:blipFill>
      <xdr:spPr>
        <a:xfrm>
          <a:off x="674370" y="12085320"/>
          <a:ext cx="525779" cy="316455"/>
        </a:xfrm>
        <a:prstGeom prst="rect">
          <a:avLst/>
        </a:prstGeom>
      </xdr:spPr>
    </xdr:pic>
    <xdr:clientData/>
  </xdr:twoCellAnchor>
  <xdr:twoCellAnchor editAs="oneCell">
    <xdr:from>
      <xdr:col>0</xdr:col>
      <xdr:colOff>695325</xdr:colOff>
      <xdr:row>13</xdr:row>
      <xdr:rowOff>685800</xdr:rowOff>
    </xdr:from>
    <xdr:to>
      <xdr:col>0</xdr:col>
      <xdr:colOff>1219199</xdr:colOff>
      <xdr:row>13</xdr:row>
      <xdr:rowOff>1007970</xdr:rowOff>
    </xdr:to>
    <xdr:pic>
      <xdr:nvPicPr>
        <xdr:cNvPr id="36" name="Afbeelding 35">
          <a:extLst>
            <a:ext uri="{FF2B5EF4-FFF2-40B4-BE49-F238E27FC236}">
              <a16:creationId xmlns:a16="http://schemas.microsoft.com/office/drawing/2014/main" id="{CA80E4C4-D6E8-45FC-A249-019E8B2CC409}"/>
            </a:ext>
          </a:extLst>
        </xdr:cNvPr>
        <xdr:cNvPicPr>
          <a:picLocks noChangeAspect="1"/>
        </xdr:cNvPicPr>
      </xdr:nvPicPr>
      <xdr:blipFill>
        <a:blip xmlns:r="http://schemas.openxmlformats.org/officeDocument/2006/relationships" r:embed="rId2"/>
        <a:stretch>
          <a:fillRect/>
        </a:stretch>
      </xdr:blipFill>
      <xdr:spPr>
        <a:xfrm>
          <a:off x="697230" y="14363700"/>
          <a:ext cx="521969" cy="322170"/>
        </a:xfrm>
        <a:prstGeom prst="rect">
          <a:avLst/>
        </a:prstGeom>
      </xdr:spPr>
    </xdr:pic>
    <xdr:clientData/>
  </xdr:twoCellAnchor>
  <xdr:twoCellAnchor editAs="oneCell">
    <xdr:from>
      <xdr:col>0</xdr:col>
      <xdr:colOff>676275</xdr:colOff>
      <xdr:row>14</xdr:row>
      <xdr:rowOff>657225</xdr:rowOff>
    </xdr:from>
    <xdr:to>
      <xdr:col>0</xdr:col>
      <xdr:colOff>1200149</xdr:colOff>
      <xdr:row>14</xdr:row>
      <xdr:rowOff>969870</xdr:rowOff>
    </xdr:to>
    <xdr:pic>
      <xdr:nvPicPr>
        <xdr:cNvPr id="37" name="Afbeelding 36">
          <a:extLst>
            <a:ext uri="{FF2B5EF4-FFF2-40B4-BE49-F238E27FC236}">
              <a16:creationId xmlns:a16="http://schemas.microsoft.com/office/drawing/2014/main" id="{EEB19C1E-70B4-41D6-A91F-AF33DE3ADBE3}"/>
            </a:ext>
          </a:extLst>
        </xdr:cNvPr>
        <xdr:cNvPicPr>
          <a:picLocks noChangeAspect="1"/>
        </xdr:cNvPicPr>
      </xdr:nvPicPr>
      <xdr:blipFill>
        <a:blip xmlns:r="http://schemas.openxmlformats.org/officeDocument/2006/relationships" r:embed="rId2"/>
        <a:stretch>
          <a:fillRect/>
        </a:stretch>
      </xdr:blipFill>
      <xdr:spPr>
        <a:xfrm>
          <a:off x="674370" y="15384780"/>
          <a:ext cx="525779" cy="31074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5C223-F6AE-4724-85A8-F116511792B4}">
  <sheetPr>
    <pageSetUpPr fitToPage="1"/>
  </sheetPr>
  <dimension ref="A2:O46"/>
  <sheetViews>
    <sheetView tabSelected="1" workbookViewId="0">
      <selection activeCell="A36" sqref="A36:A42"/>
    </sheetView>
  </sheetViews>
  <sheetFormatPr defaultRowHeight="14.5" x14ac:dyDescent="0.35"/>
  <cols>
    <col min="1" max="1" width="18.6328125" style="9" customWidth="1"/>
    <col min="2" max="2" width="4.453125" style="9" customWidth="1"/>
    <col min="3" max="3" width="34.453125" customWidth="1"/>
    <col min="5" max="5" width="12" customWidth="1"/>
    <col min="6" max="6" width="9.453125" customWidth="1"/>
    <col min="7" max="7" width="8.453125" customWidth="1"/>
    <col min="9" max="9" width="14.453125" customWidth="1"/>
    <col min="10" max="10" width="16" customWidth="1"/>
    <col min="11" max="11" width="14.453125" customWidth="1"/>
    <col min="12" max="13" width="13" customWidth="1"/>
    <col min="14" max="14" width="54.6328125" customWidth="1"/>
    <col min="15" max="15" width="49.6328125" customWidth="1"/>
  </cols>
  <sheetData>
    <row r="2" spans="1:15" ht="36.75" customHeight="1" thickBot="1" x14ac:dyDescent="0.4">
      <c r="A2" s="14"/>
      <c r="B2" s="14"/>
      <c r="C2" s="41" t="s">
        <v>175</v>
      </c>
      <c r="D2" s="42"/>
      <c r="E2" s="42"/>
      <c r="F2" s="42"/>
      <c r="G2" s="42"/>
      <c r="H2" s="42"/>
      <c r="I2" s="42"/>
      <c r="J2" s="42"/>
      <c r="K2" s="42"/>
      <c r="L2" s="42"/>
      <c r="M2" s="42"/>
      <c r="N2" s="42"/>
      <c r="O2" s="43"/>
    </row>
    <row r="3" spans="1:15" ht="62" customHeight="1" thickBot="1" x14ac:dyDescent="0.4">
      <c r="A3" s="14"/>
      <c r="B3" s="14"/>
      <c r="C3" s="56" t="s">
        <v>205</v>
      </c>
      <c r="D3" s="57"/>
      <c r="E3" s="57"/>
      <c r="F3" s="57"/>
      <c r="G3" s="57"/>
      <c r="H3" s="57"/>
      <c r="I3" s="57"/>
      <c r="J3" s="57"/>
      <c r="K3" s="57"/>
      <c r="L3" s="57"/>
      <c r="M3" s="57"/>
      <c r="N3" s="57"/>
      <c r="O3" s="57"/>
    </row>
    <row r="4" spans="1:15" ht="109.5" customHeight="1" thickBot="1" x14ac:dyDescent="0.4">
      <c r="A4" s="14" t="s">
        <v>96</v>
      </c>
      <c r="B4" s="14" t="s">
        <v>99</v>
      </c>
      <c r="C4" s="14" t="s">
        <v>0</v>
      </c>
      <c r="D4" s="14" t="s">
        <v>1</v>
      </c>
      <c r="E4" s="14" t="s">
        <v>2</v>
      </c>
      <c r="F4" s="14" t="s">
        <v>3</v>
      </c>
      <c r="G4" s="14" t="s">
        <v>4</v>
      </c>
      <c r="H4" s="14" t="s">
        <v>5</v>
      </c>
      <c r="I4" s="14" t="s">
        <v>6</v>
      </c>
      <c r="J4" s="14" t="s">
        <v>7</v>
      </c>
      <c r="K4" s="14" t="s">
        <v>140</v>
      </c>
      <c r="L4" s="14" t="s">
        <v>177</v>
      </c>
      <c r="M4" s="14" t="s">
        <v>178</v>
      </c>
      <c r="N4" s="14" t="s">
        <v>8</v>
      </c>
      <c r="O4" s="14" t="s">
        <v>9</v>
      </c>
    </row>
    <row r="5" spans="1:15" ht="18.5" x14ac:dyDescent="0.35">
      <c r="A5" s="47" t="s">
        <v>103</v>
      </c>
      <c r="B5" s="48"/>
      <c r="C5" s="48"/>
      <c r="D5" s="48"/>
      <c r="E5" s="48"/>
      <c r="F5" s="48"/>
      <c r="G5" s="48"/>
      <c r="H5" s="48"/>
      <c r="I5" s="48"/>
      <c r="J5" s="48"/>
      <c r="K5" s="48"/>
      <c r="L5" s="48"/>
      <c r="M5" s="48"/>
      <c r="N5" s="48"/>
      <c r="O5" s="49"/>
    </row>
    <row r="6" spans="1:15" ht="60" x14ac:dyDescent="0.35">
      <c r="A6" s="28" t="s">
        <v>147</v>
      </c>
      <c r="B6" s="12">
        <v>1</v>
      </c>
      <c r="C6" s="6" t="s">
        <v>150</v>
      </c>
      <c r="D6" s="4" t="s">
        <v>50</v>
      </c>
      <c r="E6" s="4" t="s">
        <v>160</v>
      </c>
      <c r="F6" s="3">
        <v>43</v>
      </c>
      <c r="G6" s="2" t="s">
        <v>12</v>
      </c>
      <c r="H6" s="2" t="s">
        <v>53</v>
      </c>
      <c r="I6" s="2" t="s">
        <v>17</v>
      </c>
      <c r="J6" s="2" t="s">
        <v>15</v>
      </c>
      <c r="K6" s="27">
        <v>204.12</v>
      </c>
      <c r="L6" s="27">
        <f>K6*1.0201</f>
        <v>208.222812</v>
      </c>
      <c r="M6" s="37">
        <f>ROUND(K6*1.0303,2)</f>
        <v>210.3</v>
      </c>
      <c r="N6" s="2" t="s">
        <v>98</v>
      </c>
      <c r="O6" s="1"/>
    </row>
    <row r="7" spans="1:15" ht="54" customHeight="1" x14ac:dyDescent="0.35">
      <c r="A7" s="28" t="s">
        <v>147</v>
      </c>
      <c r="B7" s="12">
        <v>2</v>
      </c>
      <c r="C7" s="6" t="s">
        <v>10</v>
      </c>
      <c r="D7" s="1" t="s">
        <v>11</v>
      </c>
      <c r="E7" s="2" t="s">
        <v>114</v>
      </c>
      <c r="F7" s="1">
        <v>45</v>
      </c>
      <c r="G7" s="2" t="s">
        <v>12</v>
      </c>
      <c r="H7" s="12" t="s">
        <v>13</v>
      </c>
      <c r="I7" s="2" t="s">
        <v>14</v>
      </c>
      <c r="J7" s="12" t="s">
        <v>15</v>
      </c>
      <c r="K7" s="27">
        <v>75</v>
      </c>
      <c r="L7" s="27">
        <v>76.8</v>
      </c>
      <c r="M7" s="37">
        <f>ROUND((K7*1.0303)/60,2)*60</f>
        <v>77.400000000000006</v>
      </c>
      <c r="N7" s="2" t="s">
        <v>141</v>
      </c>
      <c r="O7" s="33" t="s">
        <v>180</v>
      </c>
    </row>
    <row r="8" spans="1:15" ht="57.75" customHeight="1" x14ac:dyDescent="0.35">
      <c r="A8" s="28" t="s">
        <v>147</v>
      </c>
      <c r="B8" s="12">
        <v>3</v>
      </c>
      <c r="C8" s="6" t="s">
        <v>31</v>
      </c>
      <c r="D8" s="4" t="s">
        <v>11</v>
      </c>
      <c r="E8" s="4" t="s">
        <v>161</v>
      </c>
      <c r="F8" s="2">
        <v>45</v>
      </c>
      <c r="G8" s="2" t="s">
        <v>32</v>
      </c>
      <c r="H8" s="2" t="s">
        <v>13</v>
      </c>
      <c r="I8" s="2" t="s">
        <v>14</v>
      </c>
      <c r="J8" s="2" t="s">
        <v>15</v>
      </c>
      <c r="K8" s="27">
        <v>123</v>
      </c>
      <c r="L8" s="27">
        <f>60*2.09</f>
        <v>125.39999999999999</v>
      </c>
      <c r="M8" s="37">
        <f>ROUND((K8*1.0303)/60,2)*60</f>
        <v>126.6</v>
      </c>
      <c r="N8" s="2" t="s">
        <v>33</v>
      </c>
      <c r="O8" s="33" t="s">
        <v>181</v>
      </c>
    </row>
    <row r="9" spans="1:15" ht="28" customHeight="1" x14ac:dyDescent="0.35">
      <c r="A9" s="28" t="s">
        <v>147</v>
      </c>
      <c r="B9" s="12">
        <v>4</v>
      </c>
      <c r="C9" s="6" t="s">
        <v>34</v>
      </c>
      <c r="D9" s="4" t="s">
        <v>11</v>
      </c>
      <c r="E9" s="2" t="s">
        <v>106</v>
      </c>
      <c r="F9" s="4">
        <v>45</v>
      </c>
      <c r="G9" s="2" t="s">
        <v>12</v>
      </c>
      <c r="H9" s="2" t="s">
        <v>35</v>
      </c>
      <c r="I9" s="2" t="s">
        <v>36</v>
      </c>
      <c r="J9" s="2" t="s">
        <v>23</v>
      </c>
      <c r="K9" s="27">
        <v>3.07</v>
      </c>
      <c r="L9" s="27">
        <f>K9*1.0201</f>
        <v>3.131707</v>
      </c>
      <c r="M9" s="37">
        <f>ROUND(K9*1.0303,2)</f>
        <v>3.16</v>
      </c>
      <c r="N9" s="7" t="s">
        <v>149</v>
      </c>
      <c r="O9" s="20"/>
    </row>
    <row r="10" spans="1:15" ht="173.25" customHeight="1" x14ac:dyDescent="0.35">
      <c r="A10" s="28" t="s">
        <v>147</v>
      </c>
      <c r="B10" s="12">
        <v>5</v>
      </c>
      <c r="C10" s="6" t="s">
        <v>37</v>
      </c>
      <c r="D10" s="4" t="s">
        <v>11</v>
      </c>
      <c r="E10" s="13" t="s">
        <v>105</v>
      </c>
      <c r="F10" s="13">
        <v>45</v>
      </c>
      <c r="G10" s="2" t="s">
        <v>176</v>
      </c>
      <c r="H10" s="2" t="s">
        <v>39</v>
      </c>
      <c r="I10" s="2" t="s">
        <v>36</v>
      </c>
      <c r="J10" s="2" t="s">
        <v>40</v>
      </c>
      <c r="K10" s="27">
        <v>5729.4</v>
      </c>
      <c r="L10" s="27">
        <f t="shared" ref="L10:L15" si="0">K10*1.0201</f>
        <v>5844.5609399999994</v>
      </c>
      <c r="M10" s="37">
        <f>ROUND(K10*1.0303,2)</f>
        <v>5903</v>
      </c>
      <c r="N10" s="34" t="s">
        <v>182</v>
      </c>
      <c r="O10" s="35" t="s">
        <v>183</v>
      </c>
    </row>
    <row r="11" spans="1:15" ht="54" customHeight="1" x14ac:dyDescent="0.35">
      <c r="A11" s="28" t="s">
        <v>147</v>
      </c>
      <c r="B11" s="12">
        <v>6</v>
      </c>
      <c r="C11" s="6" t="s">
        <v>41</v>
      </c>
      <c r="D11" s="2" t="s">
        <v>42</v>
      </c>
      <c r="E11" s="2" t="s">
        <v>107</v>
      </c>
      <c r="F11" s="4">
        <v>45</v>
      </c>
      <c r="G11" s="2" t="s">
        <v>12</v>
      </c>
      <c r="H11" s="2" t="s">
        <v>13</v>
      </c>
      <c r="I11" s="2" t="s">
        <v>14</v>
      </c>
      <c r="J11" s="2" t="s">
        <v>15</v>
      </c>
      <c r="K11" s="27">
        <v>106.8</v>
      </c>
      <c r="L11" s="27">
        <f>60*1.82</f>
        <v>109.2</v>
      </c>
      <c r="M11" s="37">
        <f>ROUND((K11*1.0303)/60,2)*60</f>
        <v>109.80000000000001</v>
      </c>
      <c r="N11" s="2" t="s">
        <v>126</v>
      </c>
      <c r="O11" s="33" t="s">
        <v>184</v>
      </c>
    </row>
    <row r="12" spans="1:15" ht="51.75" customHeight="1" x14ac:dyDescent="0.35">
      <c r="A12" s="28" t="s">
        <v>147</v>
      </c>
      <c r="B12" s="12">
        <v>7</v>
      </c>
      <c r="C12" s="6" t="s">
        <v>43</v>
      </c>
      <c r="D12" s="2" t="s">
        <v>42</v>
      </c>
      <c r="E12" s="2" t="s">
        <v>108</v>
      </c>
      <c r="F12" s="4">
        <v>45</v>
      </c>
      <c r="G12" s="2" t="s">
        <v>12</v>
      </c>
      <c r="H12" s="2" t="s">
        <v>13</v>
      </c>
      <c r="I12" s="2" t="s">
        <v>14</v>
      </c>
      <c r="J12" s="2" t="s">
        <v>15</v>
      </c>
      <c r="K12" s="27">
        <v>110.4</v>
      </c>
      <c r="L12" s="27">
        <f>60*1.88</f>
        <v>112.8</v>
      </c>
      <c r="M12" s="37">
        <f>ROUND((K12*1.0303)/60,2)*60</f>
        <v>114</v>
      </c>
      <c r="N12" s="2" t="s">
        <v>127</v>
      </c>
      <c r="O12" s="33" t="s">
        <v>185</v>
      </c>
    </row>
    <row r="13" spans="1:15" ht="60" x14ac:dyDescent="0.35">
      <c r="A13" s="28" t="s">
        <v>147</v>
      </c>
      <c r="B13" s="12">
        <v>8</v>
      </c>
      <c r="C13" s="6" t="s">
        <v>16</v>
      </c>
      <c r="D13" s="4" t="s">
        <v>11</v>
      </c>
      <c r="E13" s="4" t="s">
        <v>162</v>
      </c>
      <c r="F13" s="3">
        <v>50</v>
      </c>
      <c r="G13" s="2" t="s">
        <v>12</v>
      </c>
      <c r="H13" s="2" t="s">
        <v>13</v>
      </c>
      <c r="I13" s="2" t="s">
        <v>17</v>
      </c>
      <c r="J13" s="2" t="s">
        <v>15</v>
      </c>
      <c r="K13" s="27">
        <v>67.8</v>
      </c>
      <c r="L13" s="27">
        <f>60*1.15</f>
        <v>69</v>
      </c>
      <c r="M13" s="37">
        <f>ROUND((K13*1.0303)/60,2)*60</f>
        <v>69.599999999999994</v>
      </c>
      <c r="N13" s="2" t="s">
        <v>18</v>
      </c>
      <c r="O13" s="34" t="s">
        <v>186</v>
      </c>
    </row>
    <row r="14" spans="1:15" ht="60" x14ac:dyDescent="0.35">
      <c r="A14" s="28" t="s">
        <v>147</v>
      </c>
      <c r="B14" s="12">
        <v>9</v>
      </c>
      <c r="C14" s="6" t="s">
        <v>19</v>
      </c>
      <c r="D14" s="4" t="s">
        <v>11</v>
      </c>
      <c r="E14" s="4" t="s">
        <v>163</v>
      </c>
      <c r="F14" s="5">
        <v>50</v>
      </c>
      <c r="G14" s="2" t="s">
        <v>12</v>
      </c>
      <c r="H14" s="2" t="s">
        <v>13</v>
      </c>
      <c r="I14" s="2" t="s">
        <v>17</v>
      </c>
      <c r="J14" s="2" t="s">
        <v>15</v>
      </c>
      <c r="K14" s="27">
        <v>53.4</v>
      </c>
      <c r="L14" s="27">
        <f>60*0.91</f>
        <v>54.6</v>
      </c>
      <c r="M14" s="37">
        <f>ROUND((K14*1.0303)/60,2)*60</f>
        <v>55.2</v>
      </c>
      <c r="N14" s="2" t="s">
        <v>18</v>
      </c>
      <c r="O14" s="33" t="s">
        <v>187</v>
      </c>
    </row>
    <row r="15" spans="1:15" ht="48" x14ac:dyDescent="0.35">
      <c r="A15" s="28" t="s">
        <v>147</v>
      </c>
      <c r="B15" s="12">
        <v>10</v>
      </c>
      <c r="C15" s="6" t="s">
        <v>20</v>
      </c>
      <c r="D15" s="4" t="s">
        <v>11</v>
      </c>
      <c r="E15" s="2" t="s">
        <v>113</v>
      </c>
      <c r="F15" s="3">
        <v>50</v>
      </c>
      <c r="G15" s="2" t="s">
        <v>12</v>
      </c>
      <c r="H15" s="2" t="s">
        <v>21</v>
      </c>
      <c r="I15" s="2" t="s">
        <v>22</v>
      </c>
      <c r="J15" s="2" t="s">
        <v>23</v>
      </c>
      <c r="K15" s="27">
        <v>44.42</v>
      </c>
      <c r="L15" s="27">
        <f t="shared" si="0"/>
        <v>45.312842000000003</v>
      </c>
      <c r="M15" s="37">
        <f>ROUND(K15*1.0303,2)</f>
        <v>45.77</v>
      </c>
      <c r="N15" s="2" t="s">
        <v>24</v>
      </c>
      <c r="O15" s="2" t="s">
        <v>25</v>
      </c>
    </row>
    <row r="16" spans="1:15" ht="72" x14ac:dyDescent="0.35">
      <c r="A16" s="28" t="s">
        <v>147</v>
      </c>
      <c r="B16" s="12">
        <v>11</v>
      </c>
      <c r="C16" s="6" t="s">
        <v>26</v>
      </c>
      <c r="D16" s="4" t="s">
        <v>11</v>
      </c>
      <c r="E16" s="2" t="s">
        <v>112</v>
      </c>
      <c r="F16" s="5">
        <v>50</v>
      </c>
      <c r="G16" s="2" t="s">
        <v>12</v>
      </c>
      <c r="H16" s="2" t="s">
        <v>21</v>
      </c>
      <c r="I16" s="2" t="s">
        <v>27</v>
      </c>
      <c r="J16" s="2" t="s">
        <v>23</v>
      </c>
      <c r="K16" s="27">
        <v>56.37</v>
      </c>
      <c r="L16" s="27">
        <f>K16*1.0201</f>
        <v>57.503036999999999</v>
      </c>
      <c r="M16" s="37">
        <f>ROUND(K16*1.0303,2)</f>
        <v>58.08</v>
      </c>
      <c r="N16" s="2" t="s">
        <v>28</v>
      </c>
      <c r="O16" s="2" t="s">
        <v>29</v>
      </c>
    </row>
    <row r="17" spans="1:15" ht="60" x14ac:dyDescent="0.35">
      <c r="A17" s="28" t="s">
        <v>147</v>
      </c>
      <c r="B17" s="12">
        <v>12</v>
      </c>
      <c r="C17" s="6" t="s">
        <v>30</v>
      </c>
      <c r="D17" s="4" t="s">
        <v>11</v>
      </c>
      <c r="E17" s="2" t="s">
        <v>111</v>
      </c>
      <c r="F17" s="3">
        <v>50</v>
      </c>
      <c r="G17" s="2" t="s">
        <v>12</v>
      </c>
      <c r="H17" s="2" t="s">
        <v>13</v>
      </c>
      <c r="I17" s="2" t="s">
        <v>17</v>
      </c>
      <c r="J17" s="2" t="s">
        <v>15</v>
      </c>
      <c r="K17" s="27">
        <v>58.2</v>
      </c>
      <c r="L17" s="27">
        <f>60*0.99</f>
        <v>59.4</v>
      </c>
      <c r="M17" s="37">
        <f>ROUND((K17*1.0303)/60,2)*60</f>
        <v>60</v>
      </c>
      <c r="N17" s="2" t="s">
        <v>128</v>
      </c>
      <c r="O17" s="33" t="s">
        <v>188</v>
      </c>
    </row>
    <row r="18" spans="1:15" ht="18.5" x14ac:dyDescent="0.35">
      <c r="A18" s="53" t="s">
        <v>104</v>
      </c>
      <c r="B18" s="54"/>
      <c r="C18" s="54"/>
      <c r="D18" s="54"/>
      <c r="E18" s="54"/>
      <c r="F18" s="54"/>
      <c r="G18" s="54"/>
      <c r="H18" s="54"/>
      <c r="I18" s="54"/>
      <c r="J18" s="54"/>
      <c r="K18" s="54"/>
      <c r="L18" s="54"/>
      <c r="M18" s="54"/>
      <c r="N18" s="54"/>
      <c r="O18" s="55"/>
    </row>
    <row r="19" spans="1:15" ht="131.25" customHeight="1" x14ac:dyDescent="0.35">
      <c r="A19" s="16" t="s">
        <v>101</v>
      </c>
      <c r="B19" s="12" t="s">
        <v>102</v>
      </c>
      <c r="C19" s="1" t="s">
        <v>54</v>
      </c>
      <c r="D19" s="2" t="s">
        <v>55</v>
      </c>
      <c r="E19" s="2" t="s">
        <v>56</v>
      </c>
      <c r="F19" s="2">
        <v>42</v>
      </c>
      <c r="G19" s="2" t="s">
        <v>57</v>
      </c>
      <c r="H19" s="2" t="s">
        <v>53</v>
      </c>
      <c r="I19" s="2" t="s">
        <v>58</v>
      </c>
      <c r="J19" s="2" t="s">
        <v>15</v>
      </c>
      <c r="K19" s="27" t="s">
        <v>59</v>
      </c>
      <c r="L19" s="27" t="s">
        <v>143</v>
      </c>
      <c r="M19" s="36" t="s">
        <v>179</v>
      </c>
      <c r="N19" s="2" t="s">
        <v>142</v>
      </c>
      <c r="O19" s="2" t="s">
        <v>60</v>
      </c>
    </row>
    <row r="20" spans="1:15" ht="82.5" customHeight="1" x14ac:dyDescent="0.35">
      <c r="A20" s="16" t="s">
        <v>90</v>
      </c>
      <c r="B20" s="12">
        <v>6</v>
      </c>
      <c r="C20" s="1" t="s">
        <v>151</v>
      </c>
      <c r="D20" s="2" t="s">
        <v>55</v>
      </c>
      <c r="E20" s="2" t="s">
        <v>91</v>
      </c>
      <c r="F20" s="3">
        <v>42</v>
      </c>
      <c r="G20" s="3"/>
      <c r="H20" s="2" t="s">
        <v>53</v>
      </c>
      <c r="I20" s="2" t="s">
        <v>92</v>
      </c>
      <c r="J20" s="2" t="s">
        <v>15</v>
      </c>
      <c r="K20" s="27">
        <v>14.9</v>
      </c>
      <c r="L20" s="27">
        <f t="shared" ref="L20:L21" si="1">K20*1.0201</f>
        <v>15.199490000000001</v>
      </c>
      <c r="M20" s="37">
        <f>ROUND(K20*1.0303,2)</f>
        <v>15.35</v>
      </c>
      <c r="N20" s="7" t="s">
        <v>164</v>
      </c>
      <c r="O20" s="8" t="s">
        <v>93</v>
      </c>
    </row>
    <row r="21" spans="1:15" ht="82.5" customHeight="1" x14ac:dyDescent="0.35">
      <c r="A21" s="16" t="s">
        <v>90</v>
      </c>
      <c r="B21" s="12">
        <v>7</v>
      </c>
      <c r="C21" s="1" t="s">
        <v>152</v>
      </c>
      <c r="D21" s="2" t="s">
        <v>55</v>
      </c>
      <c r="E21" s="2" t="s">
        <v>94</v>
      </c>
      <c r="F21" s="5">
        <v>42</v>
      </c>
      <c r="G21" s="5"/>
      <c r="H21" s="2" t="s">
        <v>53</v>
      </c>
      <c r="I21" s="2" t="s">
        <v>92</v>
      </c>
      <c r="J21" s="2" t="s">
        <v>15</v>
      </c>
      <c r="K21" s="27">
        <v>17.88</v>
      </c>
      <c r="L21" s="27">
        <f t="shared" si="1"/>
        <v>18.239387999999998</v>
      </c>
      <c r="M21" s="37">
        <f>ROUND(K21*1.0303,2)</f>
        <v>18.420000000000002</v>
      </c>
      <c r="N21" s="7" t="s">
        <v>164</v>
      </c>
      <c r="O21" s="8" t="s">
        <v>95</v>
      </c>
    </row>
    <row r="22" spans="1:15" ht="18.5" x14ac:dyDescent="0.35">
      <c r="A22" s="50" t="s">
        <v>124</v>
      </c>
      <c r="B22" s="51"/>
      <c r="C22" s="51"/>
      <c r="D22" s="51"/>
      <c r="E22" s="51"/>
      <c r="F22" s="51"/>
      <c r="G22" s="51"/>
      <c r="H22" s="51"/>
      <c r="I22" s="51"/>
      <c r="J22" s="51"/>
      <c r="K22" s="51"/>
      <c r="L22" s="51"/>
      <c r="M22" s="51"/>
      <c r="N22" s="51"/>
      <c r="O22" s="52"/>
    </row>
    <row r="23" spans="1:15" ht="228" x14ac:dyDescent="0.35">
      <c r="A23" s="15" t="s">
        <v>48</v>
      </c>
      <c r="B23" s="12">
        <v>1</v>
      </c>
      <c r="C23" s="6" t="s">
        <v>49</v>
      </c>
      <c r="D23" s="4" t="s">
        <v>50</v>
      </c>
      <c r="E23" s="4" t="s">
        <v>154</v>
      </c>
      <c r="F23" s="13">
        <v>45</v>
      </c>
      <c r="G23" s="2" t="s">
        <v>176</v>
      </c>
      <c r="H23" s="2" t="s">
        <v>39</v>
      </c>
      <c r="I23" s="2" t="s">
        <v>36</v>
      </c>
      <c r="J23" s="2" t="s">
        <v>40</v>
      </c>
      <c r="K23" s="27" t="s">
        <v>82</v>
      </c>
      <c r="L23" s="27" t="s">
        <v>82</v>
      </c>
      <c r="M23" s="27" t="s">
        <v>82</v>
      </c>
      <c r="N23" s="35" t="s">
        <v>189</v>
      </c>
      <c r="O23" s="19"/>
    </row>
    <row r="24" spans="1:15" ht="228" x14ac:dyDescent="0.35">
      <c r="A24" s="15" t="s">
        <v>48</v>
      </c>
      <c r="B24" s="12">
        <v>2</v>
      </c>
      <c r="C24" s="6" t="s">
        <v>51</v>
      </c>
      <c r="D24" s="4" t="s">
        <v>50</v>
      </c>
      <c r="E24" s="2" t="s">
        <v>116</v>
      </c>
      <c r="F24" s="13">
        <v>45</v>
      </c>
      <c r="G24" s="2" t="s">
        <v>176</v>
      </c>
      <c r="H24" s="2" t="s">
        <v>39</v>
      </c>
      <c r="I24" s="2" t="s">
        <v>36</v>
      </c>
      <c r="J24" s="2" t="s">
        <v>40</v>
      </c>
      <c r="K24" s="27" t="s">
        <v>82</v>
      </c>
      <c r="L24" s="27" t="s">
        <v>82</v>
      </c>
      <c r="M24" s="27" t="s">
        <v>82</v>
      </c>
      <c r="N24" s="35" t="s">
        <v>190</v>
      </c>
      <c r="O24" s="10"/>
    </row>
    <row r="25" spans="1:15" ht="216" x14ac:dyDescent="0.35">
      <c r="A25" s="15" t="s">
        <v>48</v>
      </c>
      <c r="B25" s="12">
        <v>3</v>
      </c>
      <c r="C25" s="6" t="s">
        <v>52</v>
      </c>
      <c r="D25" s="4" t="s">
        <v>50</v>
      </c>
      <c r="E25" s="29" t="s">
        <v>167</v>
      </c>
      <c r="F25" s="13">
        <v>45</v>
      </c>
      <c r="G25" s="2" t="s">
        <v>176</v>
      </c>
      <c r="H25" s="2" t="s">
        <v>39</v>
      </c>
      <c r="I25" s="2" t="s">
        <v>36</v>
      </c>
      <c r="J25" s="2" t="s">
        <v>40</v>
      </c>
      <c r="K25" s="27" t="s">
        <v>82</v>
      </c>
      <c r="L25" s="27" t="s">
        <v>82</v>
      </c>
      <c r="M25" s="27" t="s">
        <v>82</v>
      </c>
      <c r="N25" s="35" t="s">
        <v>191</v>
      </c>
      <c r="O25" s="10"/>
    </row>
    <row r="26" spans="1:15" ht="49.5" customHeight="1" x14ac:dyDescent="0.35">
      <c r="A26" s="15" t="s">
        <v>48</v>
      </c>
      <c r="B26" s="12">
        <v>4</v>
      </c>
      <c r="C26" s="6" t="s">
        <v>61</v>
      </c>
      <c r="D26" s="2" t="s">
        <v>42</v>
      </c>
      <c r="E26" s="2" t="s">
        <v>117</v>
      </c>
      <c r="F26" s="4">
        <v>45</v>
      </c>
      <c r="G26" s="2" t="s">
        <v>12</v>
      </c>
      <c r="H26" s="2" t="s">
        <v>13</v>
      </c>
      <c r="I26" s="2" t="s">
        <v>14</v>
      </c>
      <c r="J26" s="2" t="s">
        <v>15</v>
      </c>
      <c r="K26" s="27">
        <v>114.6</v>
      </c>
      <c r="L26" s="27">
        <f>60*1.95</f>
        <v>117</v>
      </c>
      <c r="M26" s="37">
        <f t="shared" ref="M26:M31" si="2">ROUND((K26*1.0303)/60,2)*60</f>
        <v>118.2</v>
      </c>
      <c r="N26" s="2" t="s">
        <v>62</v>
      </c>
      <c r="O26" s="33" t="s">
        <v>192</v>
      </c>
    </row>
    <row r="27" spans="1:15" ht="57" customHeight="1" x14ac:dyDescent="0.35">
      <c r="A27" s="15" t="s">
        <v>48</v>
      </c>
      <c r="B27" s="12">
        <v>5</v>
      </c>
      <c r="C27" s="6" t="s">
        <v>63</v>
      </c>
      <c r="D27" s="2" t="s">
        <v>64</v>
      </c>
      <c r="E27" s="2" t="s">
        <v>118</v>
      </c>
      <c r="F27" s="4">
        <v>45</v>
      </c>
      <c r="G27" s="2" t="s">
        <v>12</v>
      </c>
      <c r="H27" s="2" t="s">
        <v>13</v>
      </c>
      <c r="I27" s="2" t="s">
        <v>14</v>
      </c>
      <c r="J27" s="2" t="s">
        <v>15</v>
      </c>
      <c r="K27" s="27">
        <v>85.2</v>
      </c>
      <c r="L27" s="27">
        <f>60*1.45</f>
        <v>87</v>
      </c>
      <c r="M27" s="37">
        <f t="shared" si="2"/>
        <v>87.6</v>
      </c>
      <c r="N27" s="2" t="s">
        <v>65</v>
      </c>
      <c r="O27" s="33" t="s">
        <v>193</v>
      </c>
    </row>
    <row r="28" spans="1:15" ht="55.5" customHeight="1" x14ac:dyDescent="0.35">
      <c r="A28" s="15" t="s">
        <v>48</v>
      </c>
      <c r="B28" s="12">
        <v>6</v>
      </c>
      <c r="C28" s="6" t="s">
        <v>66</v>
      </c>
      <c r="D28" s="2" t="s">
        <v>67</v>
      </c>
      <c r="E28" s="2" t="s">
        <v>119</v>
      </c>
      <c r="F28" s="4">
        <v>45</v>
      </c>
      <c r="G28" s="2" t="s">
        <v>12</v>
      </c>
      <c r="H28" s="2" t="s">
        <v>13</v>
      </c>
      <c r="I28" s="2" t="s">
        <v>14</v>
      </c>
      <c r="J28" s="2" t="s">
        <v>15</v>
      </c>
      <c r="K28" s="27">
        <v>76.2</v>
      </c>
      <c r="L28" s="27">
        <f>60*1.3</f>
        <v>78</v>
      </c>
      <c r="M28" s="37">
        <f t="shared" si="2"/>
        <v>78.600000000000009</v>
      </c>
      <c r="N28" s="2" t="s">
        <v>68</v>
      </c>
      <c r="O28" s="33" t="s">
        <v>194</v>
      </c>
    </row>
    <row r="29" spans="1:15" ht="54" customHeight="1" x14ac:dyDescent="0.35">
      <c r="A29" s="15" t="s">
        <v>48</v>
      </c>
      <c r="B29" s="12">
        <v>7</v>
      </c>
      <c r="C29" s="6" t="s">
        <v>69</v>
      </c>
      <c r="D29" s="2" t="s">
        <v>42</v>
      </c>
      <c r="E29" s="2" t="s">
        <v>120</v>
      </c>
      <c r="F29" s="4">
        <v>45</v>
      </c>
      <c r="G29" s="2" t="s">
        <v>12</v>
      </c>
      <c r="H29" s="2" t="s">
        <v>13</v>
      </c>
      <c r="I29" s="2" t="s">
        <v>14</v>
      </c>
      <c r="J29" s="2" t="s">
        <v>15</v>
      </c>
      <c r="K29" s="27">
        <v>125.4</v>
      </c>
      <c r="L29" s="27">
        <f>60*2.13</f>
        <v>127.8</v>
      </c>
      <c r="M29" s="37">
        <f t="shared" si="2"/>
        <v>129</v>
      </c>
      <c r="N29" s="2" t="s">
        <v>70</v>
      </c>
      <c r="O29" s="33" t="s">
        <v>195</v>
      </c>
    </row>
    <row r="30" spans="1:15" ht="36" x14ac:dyDescent="0.35">
      <c r="A30" s="15" t="s">
        <v>48</v>
      </c>
      <c r="B30" s="12">
        <v>8</v>
      </c>
      <c r="C30" s="6" t="s">
        <v>71</v>
      </c>
      <c r="D30" s="2" t="s">
        <v>64</v>
      </c>
      <c r="E30" s="2" t="s">
        <v>121</v>
      </c>
      <c r="F30" s="4">
        <v>45</v>
      </c>
      <c r="G30" s="2" t="s">
        <v>12</v>
      </c>
      <c r="H30" s="2" t="s">
        <v>13</v>
      </c>
      <c r="I30" s="2" t="s">
        <v>14</v>
      </c>
      <c r="J30" s="2" t="s">
        <v>15</v>
      </c>
      <c r="K30" s="27">
        <v>94.2</v>
      </c>
      <c r="L30" s="27">
        <f>60*1.6</f>
        <v>96</v>
      </c>
      <c r="M30" s="37">
        <f t="shared" si="2"/>
        <v>97.2</v>
      </c>
      <c r="N30" s="2" t="s">
        <v>72</v>
      </c>
      <c r="O30" s="33" t="s">
        <v>196</v>
      </c>
    </row>
    <row r="31" spans="1:15" ht="54.75" customHeight="1" x14ac:dyDescent="0.35">
      <c r="A31" s="15" t="s">
        <v>48</v>
      </c>
      <c r="B31" s="12">
        <v>9</v>
      </c>
      <c r="C31" s="6" t="s">
        <v>73</v>
      </c>
      <c r="D31" s="2" t="s">
        <v>67</v>
      </c>
      <c r="E31" s="2" t="s">
        <v>122</v>
      </c>
      <c r="F31" s="4">
        <v>45</v>
      </c>
      <c r="G31" s="2" t="s">
        <v>12</v>
      </c>
      <c r="H31" s="2" t="s">
        <v>13</v>
      </c>
      <c r="I31" s="2" t="s">
        <v>14</v>
      </c>
      <c r="J31" s="2" t="s">
        <v>15</v>
      </c>
      <c r="K31" s="27">
        <v>91.2</v>
      </c>
      <c r="L31" s="27">
        <f>60*1.55</f>
        <v>93</v>
      </c>
      <c r="M31" s="37">
        <f t="shared" si="2"/>
        <v>94.2</v>
      </c>
      <c r="N31" s="2" t="s">
        <v>74</v>
      </c>
      <c r="O31" s="33" t="s">
        <v>197</v>
      </c>
    </row>
    <row r="32" spans="1:15" ht="60" x14ac:dyDescent="0.35">
      <c r="A32" s="15" t="s">
        <v>48</v>
      </c>
      <c r="B32" s="12">
        <v>10</v>
      </c>
      <c r="C32" s="6" t="s">
        <v>145</v>
      </c>
      <c r="D32" s="2" t="s">
        <v>44</v>
      </c>
      <c r="E32" s="2" t="s">
        <v>109</v>
      </c>
      <c r="F32" s="2">
        <v>45</v>
      </c>
      <c r="G32" s="2" t="s">
        <v>45</v>
      </c>
      <c r="H32" s="2" t="s">
        <v>21</v>
      </c>
      <c r="I32" s="2" t="s">
        <v>46</v>
      </c>
      <c r="J32" s="2" t="s">
        <v>15</v>
      </c>
      <c r="K32" s="27" t="s">
        <v>82</v>
      </c>
      <c r="L32" s="27" t="s">
        <v>82</v>
      </c>
      <c r="M32" s="31" t="s">
        <v>82</v>
      </c>
      <c r="N32" s="34" t="s">
        <v>198</v>
      </c>
      <c r="O32" s="11" t="s">
        <v>47</v>
      </c>
    </row>
    <row r="33" spans="1:15" ht="60" x14ac:dyDescent="0.35">
      <c r="A33" s="15" t="s">
        <v>48</v>
      </c>
      <c r="B33" s="12">
        <v>11</v>
      </c>
      <c r="C33" s="6" t="s">
        <v>171</v>
      </c>
      <c r="D33" s="2" t="s">
        <v>42</v>
      </c>
      <c r="E33" s="2" t="s">
        <v>110</v>
      </c>
      <c r="F33" s="2">
        <v>45</v>
      </c>
      <c r="G33" s="2" t="s">
        <v>45</v>
      </c>
      <c r="H33" s="2" t="s">
        <v>21</v>
      </c>
      <c r="I33" s="2" t="s">
        <v>46</v>
      </c>
      <c r="J33" s="2" t="s">
        <v>15</v>
      </c>
      <c r="K33" s="27" t="s">
        <v>82</v>
      </c>
      <c r="L33" s="27" t="s">
        <v>82</v>
      </c>
      <c r="M33" s="31" t="s">
        <v>82</v>
      </c>
      <c r="N33" s="34" t="s">
        <v>199</v>
      </c>
      <c r="O33" s="11" t="s">
        <v>47</v>
      </c>
    </row>
    <row r="34" spans="1:15" ht="60" x14ac:dyDescent="0.35">
      <c r="A34" s="15" t="s">
        <v>48</v>
      </c>
      <c r="B34" s="12">
        <v>12</v>
      </c>
      <c r="C34" s="6" t="s">
        <v>146</v>
      </c>
      <c r="D34" s="2" t="s">
        <v>64</v>
      </c>
      <c r="E34" s="2" t="s">
        <v>115</v>
      </c>
      <c r="F34" s="2">
        <v>45</v>
      </c>
      <c r="G34" s="2" t="s">
        <v>45</v>
      </c>
      <c r="H34" s="2" t="s">
        <v>21</v>
      </c>
      <c r="I34" s="2" t="s">
        <v>46</v>
      </c>
      <c r="J34" s="2" t="s">
        <v>15</v>
      </c>
      <c r="K34" s="27" t="s">
        <v>82</v>
      </c>
      <c r="L34" s="27" t="s">
        <v>82</v>
      </c>
      <c r="M34" s="31" t="s">
        <v>82</v>
      </c>
      <c r="N34" s="34" t="s">
        <v>200</v>
      </c>
      <c r="O34" s="11" t="s">
        <v>47</v>
      </c>
    </row>
    <row r="35" spans="1:15" ht="24" customHeight="1" x14ac:dyDescent="0.35">
      <c r="A35" s="44" t="s">
        <v>125</v>
      </c>
      <c r="B35" s="45"/>
      <c r="C35" s="45"/>
      <c r="D35" s="45"/>
      <c r="E35" s="45"/>
      <c r="F35" s="45"/>
      <c r="G35" s="45"/>
      <c r="H35" s="45"/>
      <c r="I35" s="45"/>
      <c r="J35" s="45"/>
      <c r="K35" s="45"/>
      <c r="L35" s="45"/>
      <c r="M35" s="45"/>
      <c r="N35" s="45"/>
      <c r="O35" s="46"/>
    </row>
    <row r="36" spans="1:15" ht="48" x14ac:dyDescent="0.35">
      <c r="A36" s="17" t="s">
        <v>75</v>
      </c>
      <c r="B36" s="12">
        <v>1</v>
      </c>
      <c r="C36" s="6" t="s">
        <v>76</v>
      </c>
      <c r="D36" s="4" t="s">
        <v>11</v>
      </c>
      <c r="E36" s="29" t="s">
        <v>166</v>
      </c>
      <c r="F36" s="3">
        <v>43</v>
      </c>
      <c r="G36" s="2" t="s">
        <v>77</v>
      </c>
      <c r="H36" s="2" t="s">
        <v>78</v>
      </c>
      <c r="I36" s="2" t="s">
        <v>79</v>
      </c>
      <c r="J36" s="2" t="s">
        <v>15</v>
      </c>
      <c r="K36" s="27">
        <v>4239.2</v>
      </c>
      <c r="L36" s="27">
        <f t="shared" ref="L36" si="3">K36*1.0201</f>
        <v>4324.4079199999996</v>
      </c>
      <c r="M36" s="37">
        <f>ROUND(K36*1.0303,2)</f>
        <v>4367.6499999999996</v>
      </c>
      <c r="N36" s="7" t="s">
        <v>144</v>
      </c>
      <c r="O36" s="18"/>
    </row>
    <row r="37" spans="1:15" ht="168" x14ac:dyDescent="0.35">
      <c r="A37" s="17" t="s">
        <v>75</v>
      </c>
      <c r="B37" s="12">
        <v>2</v>
      </c>
      <c r="C37" s="6" t="s">
        <v>80</v>
      </c>
      <c r="D37" s="4" t="s">
        <v>11</v>
      </c>
      <c r="E37" s="4" t="s">
        <v>155</v>
      </c>
      <c r="F37" s="3">
        <v>43</v>
      </c>
      <c r="G37" s="2" t="s">
        <v>12</v>
      </c>
      <c r="H37" s="2" t="s">
        <v>53</v>
      </c>
      <c r="I37" s="2" t="s">
        <v>81</v>
      </c>
      <c r="J37" s="2" t="s">
        <v>15</v>
      </c>
      <c r="K37" s="27" t="s">
        <v>82</v>
      </c>
      <c r="L37" s="27" t="s">
        <v>82</v>
      </c>
      <c r="M37" s="31" t="s">
        <v>82</v>
      </c>
      <c r="N37" s="34" t="s">
        <v>201</v>
      </c>
      <c r="O37" s="8" t="s">
        <v>100</v>
      </c>
    </row>
    <row r="38" spans="1:15" ht="168" x14ac:dyDescent="0.35">
      <c r="A38" s="17" t="s">
        <v>75</v>
      </c>
      <c r="B38" s="12">
        <v>3</v>
      </c>
      <c r="C38" s="6" t="s">
        <v>83</v>
      </c>
      <c r="D38" s="4" t="s">
        <v>11</v>
      </c>
      <c r="E38" s="4" t="s">
        <v>156</v>
      </c>
      <c r="F38" s="3">
        <v>43</v>
      </c>
      <c r="G38" s="2" t="s">
        <v>12</v>
      </c>
      <c r="H38" s="2" t="s">
        <v>53</v>
      </c>
      <c r="I38" s="2" t="s">
        <v>81</v>
      </c>
      <c r="J38" s="2" t="s">
        <v>15</v>
      </c>
      <c r="K38" s="27" t="s">
        <v>82</v>
      </c>
      <c r="L38" s="27" t="s">
        <v>82</v>
      </c>
      <c r="M38" s="31" t="s">
        <v>82</v>
      </c>
      <c r="N38" s="34" t="s">
        <v>202</v>
      </c>
      <c r="O38" s="8" t="s">
        <v>100</v>
      </c>
    </row>
    <row r="39" spans="1:15" ht="168" x14ac:dyDescent="0.35">
      <c r="A39" s="17" t="s">
        <v>75</v>
      </c>
      <c r="B39" s="12">
        <v>4</v>
      </c>
      <c r="C39" s="6" t="s">
        <v>84</v>
      </c>
      <c r="D39" s="4" t="s">
        <v>11</v>
      </c>
      <c r="E39" s="4" t="s">
        <v>157</v>
      </c>
      <c r="F39" s="3">
        <v>43</v>
      </c>
      <c r="G39" s="2" t="s">
        <v>12</v>
      </c>
      <c r="H39" s="2" t="s">
        <v>53</v>
      </c>
      <c r="I39" s="2" t="s">
        <v>81</v>
      </c>
      <c r="J39" s="2" t="s">
        <v>15</v>
      </c>
      <c r="K39" s="27" t="s">
        <v>82</v>
      </c>
      <c r="L39" s="27" t="s">
        <v>82</v>
      </c>
      <c r="M39" s="31" t="s">
        <v>82</v>
      </c>
      <c r="N39" s="34" t="s">
        <v>203</v>
      </c>
      <c r="O39" s="8" t="s">
        <v>100</v>
      </c>
    </row>
    <row r="40" spans="1:15" ht="168" x14ac:dyDescent="0.35">
      <c r="A40" s="17" t="s">
        <v>75</v>
      </c>
      <c r="B40" s="12">
        <v>5</v>
      </c>
      <c r="C40" s="6" t="s">
        <v>85</v>
      </c>
      <c r="D40" s="4" t="s">
        <v>50</v>
      </c>
      <c r="E40" s="4" t="s">
        <v>158</v>
      </c>
      <c r="F40" s="3">
        <v>43</v>
      </c>
      <c r="G40" s="2" t="s">
        <v>12</v>
      </c>
      <c r="H40" s="2" t="s">
        <v>53</v>
      </c>
      <c r="I40" s="2" t="s">
        <v>81</v>
      </c>
      <c r="J40" s="2" t="s">
        <v>15</v>
      </c>
      <c r="K40" s="27" t="s">
        <v>82</v>
      </c>
      <c r="L40" s="27" t="s">
        <v>82</v>
      </c>
      <c r="M40" s="31" t="s">
        <v>82</v>
      </c>
      <c r="N40" s="34" t="s">
        <v>204</v>
      </c>
      <c r="O40" s="8" t="s">
        <v>100</v>
      </c>
    </row>
    <row r="41" spans="1:15" ht="132" x14ac:dyDescent="0.35">
      <c r="A41" s="17" t="s">
        <v>75</v>
      </c>
      <c r="B41" s="12">
        <v>6</v>
      </c>
      <c r="C41" s="6" t="s">
        <v>86</v>
      </c>
      <c r="D41" s="4" t="s">
        <v>50</v>
      </c>
      <c r="E41" s="2" t="s">
        <v>123</v>
      </c>
      <c r="F41" s="3">
        <v>43</v>
      </c>
      <c r="G41" s="2" t="s">
        <v>87</v>
      </c>
      <c r="H41" s="2" t="s">
        <v>78</v>
      </c>
      <c r="I41" s="2" t="s">
        <v>36</v>
      </c>
      <c r="J41" s="2" t="s">
        <v>15</v>
      </c>
      <c r="K41" s="27">
        <v>2386.42</v>
      </c>
      <c r="L41" s="27">
        <f>K41*1.0201</f>
        <v>2434.3870420000003</v>
      </c>
      <c r="M41" s="37">
        <f>ROUND(K41*1.0303,2)</f>
        <v>2458.73</v>
      </c>
      <c r="N41" s="2" t="s">
        <v>88</v>
      </c>
      <c r="O41" s="8"/>
    </row>
    <row r="42" spans="1:15" ht="120" x14ac:dyDescent="0.35">
      <c r="A42" s="17" t="s">
        <v>75</v>
      </c>
      <c r="B42" s="12">
        <v>7</v>
      </c>
      <c r="C42" s="1" t="s">
        <v>153</v>
      </c>
      <c r="D42" s="4" t="s">
        <v>50</v>
      </c>
      <c r="E42" s="4" t="s">
        <v>159</v>
      </c>
      <c r="F42" s="3">
        <v>43</v>
      </c>
      <c r="G42" s="2" t="s">
        <v>12</v>
      </c>
      <c r="H42" s="2" t="s">
        <v>53</v>
      </c>
      <c r="I42" s="2" t="s">
        <v>89</v>
      </c>
      <c r="J42" s="2" t="s">
        <v>15</v>
      </c>
      <c r="K42" s="27">
        <v>43.82</v>
      </c>
      <c r="L42" s="27">
        <f>K42*1.0201</f>
        <v>44.700782000000004</v>
      </c>
      <c r="M42" s="37">
        <f>ROUND(K42*1.0303,2)</f>
        <v>45.15</v>
      </c>
      <c r="N42" s="2" t="s">
        <v>97</v>
      </c>
      <c r="O42" s="8" t="s">
        <v>129</v>
      </c>
    </row>
    <row r="44" spans="1:15" ht="15" customHeight="1" thickBot="1" x14ac:dyDescent="0.4">
      <c r="A44" s="38" t="s">
        <v>148</v>
      </c>
      <c r="B44" s="39"/>
      <c r="C44" s="39"/>
      <c r="D44" s="39"/>
      <c r="E44" s="39"/>
      <c r="F44" s="39"/>
      <c r="G44" s="39"/>
      <c r="H44" s="39"/>
      <c r="I44" s="39"/>
      <c r="J44" s="39"/>
      <c r="K44" s="39"/>
      <c r="L44" s="39"/>
      <c r="M44" s="39"/>
      <c r="N44" s="39"/>
      <c r="O44" s="40"/>
    </row>
    <row r="46" spans="1:15" x14ac:dyDescent="0.35">
      <c r="A46" s="9" t="s">
        <v>165</v>
      </c>
    </row>
  </sheetData>
  <sheetProtection selectLockedCells="1" selectUnlockedCells="1"/>
  <autoFilter ref="A4:O42" xr:uid="{BCEA96F8-A68D-42AA-A3B9-665BC996A53C}"/>
  <mergeCells count="7">
    <mergeCell ref="A44:O44"/>
    <mergeCell ref="C2:O2"/>
    <mergeCell ref="A35:O35"/>
    <mergeCell ref="A5:O5"/>
    <mergeCell ref="A22:O22"/>
    <mergeCell ref="A18:O18"/>
    <mergeCell ref="C3:O3"/>
  </mergeCells>
  <phoneticPr fontId="7" type="noConversion"/>
  <pageMargins left="0.7" right="0.7" top="0.75" bottom="0.75" header="0.3" footer="0.3"/>
  <pageSetup paperSize="9"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F887-DBDF-40E2-8B46-2580363B0CB1}">
  <sheetPr>
    <pageSetUpPr fitToPage="1"/>
  </sheetPr>
  <dimension ref="A2:O21"/>
  <sheetViews>
    <sheetView topLeftCell="I1" workbookViewId="0">
      <selection activeCell="M19" sqref="M19:M21"/>
    </sheetView>
  </sheetViews>
  <sheetFormatPr defaultRowHeight="14.5" x14ac:dyDescent="0.35"/>
  <cols>
    <col min="1" max="1" width="18.6328125" style="9" customWidth="1"/>
    <col min="2" max="2" width="4.453125" style="9" customWidth="1"/>
    <col min="3" max="3" width="34.453125" customWidth="1"/>
    <col min="5" max="5" width="12" customWidth="1"/>
    <col min="6" max="6" width="9.453125" customWidth="1"/>
    <col min="7" max="7" width="8.453125" customWidth="1"/>
    <col min="9" max="9" width="14.453125" customWidth="1"/>
    <col min="10" max="10" width="16" customWidth="1"/>
    <col min="11" max="11" width="14.453125" customWidth="1"/>
    <col min="12" max="13" width="13" customWidth="1"/>
    <col min="14" max="14" width="54.6328125" customWidth="1"/>
    <col min="15" max="15" width="49.6328125" customWidth="1"/>
  </cols>
  <sheetData>
    <row r="2" spans="1:15" ht="36.75" customHeight="1" thickBot="1" x14ac:dyDescent="0.4">
      <c r="A2" s="14"/>
      <c r="B2" s="14"/>
      <c r="C2" s="41" t="s">
        <v>206</v>
      </c>
      <c r="D2" s="42"/>
      <c r="E2" s="42"/>
      <c r="F2" s="42"/>
      <c r="G2" s="42"/>
      <c r="H2" s="42"/>
      <c r="I2" s="42"/>
      <c r="J2" s="42"/>
      <c r="K2" s="42"/>
      <c r="L2" s="42"/>
      <c r="M2" s="42"/>
      <c r="N2" s="42"/>
      <c r="O2" s="43"/>
    </row>
    <row r="3" spans="1:15" ht="62" customHeight="1" thickBot="1" x14ac:dyDescent="0.4">
      <c r="A3" s="14"/>
      <c r="B3" s="14"/>
      <c r="C3" s="56" t="s">
        <v>205</v>
      </c>
      <c r="D3" s="57"/>
      <c r="E3" s="57"/>
      <c r="F3" s="57"/>
      <c r="G3" s="57"/>
      <c r="H3" s="57"/>
      <c r="I3" s="57"/>
      <c r="J3" s="57"/>
      <c r="K3" s="57"/>
      <c r="L3" s="57"/>
      <c r="M3" s="57"/>
      <c r="N3" s="57"/>
      <c r="O3" s="57"/>
    </row>
    <row r="4" spans="1:15" ht="61.25" customHeight="1" thickBot="1" x14ac:dyDescent="0.4">
      <c r="A4" s="14" t="s">
        <v>96</v>
      </c>
      <c r="B4" s="14" t="s">
        <v>99</v>
      </c>
      <c r="C4" s="14" t="s">
        <v>0</v>
      </c>
      <c r="D4" s="14" t="s">
        <v>1</v>
      </c>
      <c r="E4" s="14" t="s">
        <v>2</v>
      </c>
      <c r="F4" s="14" t="s">
        <v>3</v>
      </c>
      <c r="G4" s="14" t="s">
        <v>4</v>
      </c>
      <c r="H4" s="14" t="s">
        <v>5</v>
      </c>
      <c r="I4" s="14" t="s">
        <v>6</v>
      </c>
      <c r="J4" s="14" t="s">
        <v>7</v>
      </c>
      <c r="K4" s="14" t="s">
        <v>140</v>
      </c>
      <c r="L4" s="14" t="s">
        <v>177</v>
      </c>
      <c r="M4" s="14" t="s">
        <v>178</v>
      </c>
      <c r="N4" s="14" t="s">
        <v>8</v>
      </c>
      <c r="O4" s="14" t="s">
        <v>9</v>
      </c>
    </row>
    <row r="5" spans="1:15" ht="18.5" x14ac:dyDescent="0.35">
      <c r="A5" s="47" t="s">
        <v>103</v>
      </c>
      <c r="B5" s="48"/>
      <c r="C5" s="48"/>
      <c r="D5" s="48"/>
      <c r="E5" s="48"/>
      <c r="F5" s="48"/>
      <c r="G5" s="48"/>
      <c r="H5" s="48"/>
      <c r="I5" s="48"/>
      <c r="J5" s="48"/>
      <c r="K5" s="48"/>
      <c r="L5" s="48"/>
      <c r="M5" s="48"/>
      <c r="N5" s="48"/>
      <c r="O5" s="49"/>
    </row>
    <row r="6" spans="1:15" ht="60" x14ac:dyDescent="0.35">
      <c r="A6" s="28" t="s">
        <v>147</v>
      </c>
      <c r="B6" s="12">
        <v>1</v>
      </c>
      <c r="C6" s="6" t="s">
        <v>150</v>
      </c>
      <c r="D6" s="4" t="s">
        <v>50</v>
      </c>
      <c r="E6" s="4" t="s">
        <v>160</v>
      </c>
      <c r="F6" s="3">
        <v>43</v>
      </c>
      <c r="G6" s="2" t="s">
        <v>12</v>
      </c>
      <c r="H6" s="2" t="s">
        <v>53</v>
      </c>
      <c r="I6" s="2" t="s">
        <v>17</v>
      </c>
      <c r="J6" s="2" t="s">
        <v>15</v>
      </c>
      <c r="K6" s="27">
        <v>204.12</v>
      </c>
      <c r="L6" s="27">
        <f>K6*1.0201</f>
        <v>208.222812</v>
      </c>
      <c r="M6" s="37">
        <f>ROUND(K6*1.0303,2)</f>
        <v>210.3</v>
      </c>
      <c r="N6" s="2" t="s">
        <v>98</v>
      </c>
      <c r="O6" s="1"/>
    </row>
    <row r="7" spans="1:15" ht="54" customHeight="1" x14ac:dyDescent="0.35">
      <c r="A7" s="28" t="s">
        <v>147</v>
      </c>
      <c r="B7" s="12">
        <v>2</v>
      </c>
      <c r="C7" s="6" t="s">
        <v>10</v>
      </c>
      <c r="D7" s="1" t="s">
        <v>11</v>
      </c>
      <c r="E7" s="2" t="s">
        <v>114</v>
      </c>
      <c r="F7" s="1">
        <v>45</v>
      </c>
      <c r="G7" s="2" t="s">
        <v>12</v>
      </c>
      <c r="H7" s="12" t="s">
        <v>13</v>
      </c>
      <c r="I7" s="2" t="s">
        <v>14</v>
      </c>
      <c r="J7" s="12" t="s">
        <v>15</v>
      </c>
      <c r="K7" s="27">
        <v>75</v>
      </c>
      <c r="L7" s="27">
        <v>76.8</v>
      </c>
      <c r="M7" s="37">
        <f>ROUND((K7*1.0303)/60,2)*60</f>
        <v>77.400000000000006</v>
      </c>
      <c r="N7" s="2" t="s">
        <v>141</v>
      </c>
      <c r="O7" s="33" t="s">
        <v>180</v>
      </c>
    </row>
    <row r="8" spans="1:15" ht="57.75" customHeight="1" x14ac:dyDescent="0.35">
      <c r="A8" s="28" t="s">
        <v>147</v>
      </c>
      <c r="B8" s="12">
        <v>3</v>
      </c>
      <c r="C8" s="6" t="s">
        <v>31</v>
      </c>
      <c r="D8" s="4" t="s">
        <v>11</v>
      </c>
      <c r="E8" s="4" t="s">
        <v>161</v>
      </c>
      <c r="F8" s="2">
        <v>45</v>
      </c>
      <c r="G8" s="2" t="s">
        <v>32</v>
      </c>
      <c r="H8" s="2" t="s">
        <v>13</v>
      </c>
      <c r="I8" s="2" t="s">
        <v>14</v>
      </c>
      <c r="J8" s="2" t="s">
        <v>15</v>
      </c>
      <c r="K8" s="27">
        <v>123</v>
      </c>
      <c r="L8" s="27">
        <f>60*2.09</f>
        <v>125.39999999999999</v>
      </c>
      <c r="M8" s="37">
        <f>ROUND((K8*1.0303)/60,2)*60</f>
        <v>126.6</v>
      </c>
      <c r="N8" s="2" t="s">
        <v>33</v>
      </c>
      <c r="O8" s="33" t="s">
        <v>181</v>
      </c>
    </row>
    <row r="9" spans="1:15" ht="48" x14ac:dyDescent="0.35">
      <c r="A9" s="28" t="s">
        <v>147</v>
      </c>
      <c r="B9" s="12">
        <v>4</v>
      </c>
      <c r="C9" s="6" t="s">
        <v>34</v>
      </c>
      <c r="D9" s="4" t="s">
        <v>11</v>
      </c>
      <c r="E9" s="2" t="s">
        <v>106</v>
      </c>
      <c r="F9" s="4">
        <v>45</v>
      </c>
      <c r="G9" s="2" t="s">
        <v>12</v>
      </c>
      <c r="H9" s="2" t="s">
        <v>35</v>
      </c>
      <c r="I9" s="2" t="s">
        <v>36</v>
      </c>
      <c r="J9" s="2" t="s">
        <v>23</v>
      </c>
      <c r="K9" s="27">
        <v>3.07</v>
      </c>
      <c r="L9" s="27">
        <f>K9*1.0201</f>
        <v>3.131707</v>
      </c>
      <c r="M9" s="37">
        <f>ROUND(K9*1.0303,2)</f>
        <v>3.16</v>
      </c>
      <c r="N9" s="7" t="s">
        <v>149</v>
      </c>
      <c r="O9" s="20"/>
    </row>
    <row r="10" spans="1:15" ht="173.25" customHeight="1" x14ac:dyDescent="0.35">
      <c r="A10" s="28" t="s">
        <v>147</v>
      </c>
      <c r="B10" s="12">
        <v>5</v>
      </c>
      <c r="C10" s="6" t="s">
        <v>37</v>
      </c>
      <c r="D10" s="4" t="s">
        <v>11</v>
      </c>
      <c r="E10" s="13" t="s">
        <v>105</v>
      </c>
      <c r="F10" s="13">
        <v>45</v>
      </c>
      <c r="G10" s="2" t="s">
        <v>38</v>
      </c>
      <c r="H10" s="2" t="s">
        <v>39</v>
      </c>
      <c r="I10" s="2" t="s">
        <v>36</v>
      </c>
      <c r="J10" s="2" t="s">
        <v>40</v>
      </c>
      <c r="K10" s="27">
        <v>5729.4</v>
      </c>
      <c r="L10" s="27">
        <f t="shared" ref="L10:L15" si="0">K10*1.0201</f>
        <v>5844.5609399999994</v>
      </c>
      <c r="M10" s="37">
        <f>ROUND(K10*1.0303,2)</f>
        <v>5903</v>
      </c>
      <c r="N10" s="34" t="s">
        <v>182</v>
      </c>
      <c r="O10" s="35" t="s">
        <v>183</v>
      </c>
    </row>
    <row r="11" spans="1:15" ht="54" customHeight="1" x14ac:dyDescent="0.35">
      <c r="A11" s="28" t="s">
        <v>147</v>
      </c>
      <c r="B11" s="12">
        <v>6</v>
      </c>
      <c r="C11" s="6" t="s">
        <v>41</v>
      </c>
      <c r="D11" s="2" t="s">
        <v>42</v>
      </c>
      <c r="E11" s="2" t="s">
        <v>107</v>
      </c>
      <c r="F11" s="4">
        <v>45</v>
      </c>
      <c r="G11" s="2" t="s">
        <v>12</v>
      </c>
      <c r="H11" s="2" t="s">
        <v>13</v>
      </c>
      <c r="I11" s="2" t="s">
        <v>14</v>
      </c>
      <c r="J11" s="2" t="s">
        <v>15</v>
      </c>
      <c r="K11" s="27">
        <v>106.8</v>
      </c>
      <c r="L11" s="27">
        <f>60*1.82</f>
        <v>109.2</v>
      </c>
      <c r="M11" s="37">
        <f>ROUND((K11*1.0303)/60,2)*60</f>
        <v>109.80000000000001</v>
      </c>
      <c r="N11" s="2" t="s">
        <v>126</v>
      </c>
      <c r="O11" s="33" t="s">
        <v>184</v>
      </c>
    </row>
    <row r="12" spans="1:15" ht="51.75" customHeight="1" x14ac:dyDescent="0.35">
      <c r="A12" s="28" t="s">
        <v>147</v>
      </c>
      <c r="B12" s="12">
        <v>7</v>
      </c>
      <c r="C12" s="6" t="s">
        <v>43</v>
      </c>
      <c r="D12" s="2" t="s">
        <v>42</v>
      </c>
      <c r="E12" s="2" t="s">
        <v>108</v>
      </c>
      <c r="F12" s="4">
        <v>45</v>
      </c>
      <c r="G12" s="2" t="s">
        <v>12</v>
      </c>
      <c r="H12" s="2" t="s">
        <v>13</v>
      </c>
      <c r="I12" s="2" t="s">
        <v>14</v>
      </c>
      <c r="J12" s="2" t="s">
        <v>15</v>
      </c>
      <c r="K12" s="27">
        <v>110.4</v>
      </c>
      <c r="L12" s="27">
        <f>60*1.88</f>
        <v>112.8</v>
      </c>
      <c r="M12" s="37">
        <f>ROUND((K12*1.0303)/60,2)*60</f>
        <v>114</v>
      </c>
      <c r="N12" s="2" t="s">
        <v>127</v>
      </c>
      <c r="O12" s="33" t="s">
        <v>185</v>
      </c>
    </row>
    <row r="13" spans="1:15" ht="60" x14ac:dyDescent="0.35">
      <c r="A13" s="28" t="s">
        <v>147</v>
      </c>
      <c r="B13" s="12">
        <v>8</v>
      </c>
      <c r="C13" s="6" t="s">
        <v>16</v>
      </c>
      <c r="D13" s="4" t="s">
        <v>11</v>
      </c>
      <c r="E13" s="4" t="s">
        <v>162</v>
      </c>
      <c r="F13" s="3">
        <v>50</v>
      </c>
      <c r="G13" s="2" t="s">
        <v>12</v>
      </c>
      <c r="H13" s="2" t="s">
        <v>13</v>
      </c>
      <c r="I13" s="2" t="s">
        <v>17</v>
      </c>
      <c r="J13" s="2" t="s">
        <v>15</v>
      </c>
      <c r="K13" s="27">
        <v>67.8</v>
      </c>
      <c r="L13" s="27">
        <f>60*1.15</f>
        <v>69</v>
      </c>
      <c r="M13" s="37">
        <f>ROUND((K13*1.0303)/60,2)*60</f>
        <v>69.599999999999994</v>
      </c>
      <c r="N13" s="2" t="s">
        <v>18</v>
      </c>
      <c r="O13" s="34" t="s">
        <v>186</v>
      </c>
    </row>
    <row r="14" spans="1:15" ht="60" x14ac:dyDescent="0.35">
      <c r="A14" s="28" t="s">
        <v>147</v>
      </c>
      <c r="B14" s="12">
        <v>9</v>
      </c>
      <c r="C14" s="6" t="s">
        <v>19</v>
      </c>
      <c r="D14" s="4" t="s">
        <v>11</v>
      </c>
      <c r="E14" s="4" t="s">
        <v>163</v>
      </c>
      <c r="F14" s="5">
        <v>50</v>
      </c>
      <c r="G14" s="2" t="s">
        <v>12</v>
      </c>
      <c r="H14" s="2" t="s">
        <v>13</v>
      </c>
      <c r="I14" s="2" t="s">
        <v>17</v>
      </c>
      <c r="J14" s="2" t="s">
        <v>15</v>
      </c>
      <c r="K14" s="27">
        <v>53.4</v>
      </c>
      <c r="L14" s="27">
        <f>60*0.91</f>
        <v>54.6</v>
      </c>
      <c r="M14" s="37">
        <f>ROUND((K14*1.0303)/60,2)*60</f>
        <v>55.2</v>
      </c>
      <c r="N14" s="2" t="s">
        <v>18</v>
      </c>
      <c r="O14" s="33" t="s">
        <v>187</v>
      </c>
    </row>
    <row r="15" spans="1:15" ht="48" x14ac:dyDescent="0.35">
      <c r="A15" s="28" t="s">
        <v>147</v>
      </c>
      <c r="B15" s="12">
        <v>10</v>
      </c>
      <c r="C15" s="6" t="s">
        <v>20</v>
      </c>
      <c r="D15" s="4" t="s">
        <v>11</v>
      </c>
      <c r="E15" s="2" t="s">
        <v>113</v>
      </c>
      <c r="F15" s="3">
        <v>50</v>
      </c>
      <c r="G15" s="2" t="s">
        <v>12</v>
      </c>
      <c r="H15" s="2" t="s">
        <v>21</v>
      </c>
      <c r="I15" s="2" t="s">
        <v>22</v>
      </c>
      <c r="J15" s="2" t="s">
        <v>23</v>
      </c>
      <c r="K15" s="27">
        <v>44.42</v>
      </c>
      <c r="L15" s="27">
        <f t="shared" si="0"/>
        <v>45.312842000000003</v>
      </c>
      <c r="M15" s="37">
        <f>ROUND(K15*1.0303,2)</f>
        <v>45.77</v>
      </c>
      <c r="N15" s="2" t="s">
        <v>24</v>
      </c>
      <c r="O15" s="2" t="s">
        <v>25</v>
      </c>
    </row>
    <row r="16" spans="1:15" ht="72" x14ac:dyDescent="0.35">
      <c r="A16" s="28" t="s">
        <v>147</v>
      </c>
      <c r="B16" s="12">
        <v>11</v>
      </c>
      <c r="C16" s="6" t="s">
        <v>26</v>
      </c>
      <c r="D16" s="4" t="s">
        <v>11</v>
      </c>
      <c r="E16" s="2" t="s">
        <v>112</v>
      </c>
      <c r="F16" s="5">
        <v>50</v>
      </c>
      <c r="G16" s="2" t="s">
        <v>12</v>
      </c>
      <c r="H16" s="2" t="s">
        <v>21</v>
      </c>
      <c r="I16" s="2" t="s">
        <v>27</v>
      </c>
      <c r="J16" s="2" t="s">
        <v>23</v>
      </c>
      <c r="K16" s="27">
        <v>56.37</v>
      </c>
      <c r="L16" s="27">
        <f>K16*1.0201</f>
        <v>57.503036999999999</v>
      </c>
      <c r="M16" s="37">
        <f>ROUND(K16*1.0303,2)</f>
        <v>58.08</v>
      </c>
      <c r="N16" s="2" t="s">
        <v>28</v>
      </c>
      <c r="O16" s="2" t="s">
        <v>29</v>
      </c>
    </row>
    <row r="17" spans="1:15" ht="60" x14ac:dyDescent="0.35">
      <c r="A17" s="28" t="s">
        <v>147</v>
      </c>
      <c r="B17" s="12">
        <v>12</v>
      </c>
      <c r="C17" s="6" t="s">
        <v>30</v>
      </c>
      <c r="D17" s="4" t="s">
        <v>11</v>
      </c>
      <c r="E17" s="2" t="s">
        <v>111</v>
      </c>
      <c r="F17" s="3">
        <v>50</v>
      </c>
      <c r="G17" s="2" t="s">
        <v>12</v>
      </c>
      <c r="H17" s="2" t="s">
        <v>13</v>
      </c>
      <c r="I17" s="2" t="s">
        <v>17</v>
      </c>
      <c r="J17" s="2" t="s">
        <v>15</v>
      </c>
      <c r="K17" s="27">
        <v>58.2</v>
      </c>
      <c r="L17" s="27">
        <f>60*0.99</f>
        <v>59.4</v>
      </c>
      <c r="M17" s="37">
        <f>ROUND((K17*1.0303)/60,2)*60</f>
        <v>60</v>
      </c>
      <c r="N17" s="2" t="s">
        <v>128</v>
      </c>
      <c r="O17" s="33" t="s">
        <v>188</v>
      </c>
    </row>
    <row r="18" spans="1:15" ht="18.5" x14ac:dyDescent="0.35">
      <c r="A18" s="53" t="s">
        <v>104</v>
      </c>
      <c r="B18" s="54"/>
      <c r="C18" s="54"/>
      <c r="D18" s="54"/>
      <c r="E18" s="54"/>
      <c r="F18" s="54"/>
      <c r="G18" s="54"/>
      <c r="H18" s="54"/>
      <c r="I18" s="54"/>
      <c r="J18" s="54"/>
      <c r="K18" s="54"/>
      <c r="L18" s="54"/>
      <c r="M18" s="54"/>
      <c r="N18" s="54"/>
      <c r="O18" s="55"/>
    </row>
    <row r="19" spans="1:15" ht="131.25" customHeight="1" x14ac:dyDescent="0.35">
      <c r="A19" s="16" t="s">
        <v>101</v>
      </c>
      <c r="B19" s="12" t="s">
        <v>102</v>
      </c>
      <c r="C19" s="1" t="s">
        <v>54</v>
      </c>
      <c r="D19" s="2" t="s">
        <v>55</v>
      </c>
      <c r="E19" s="2" t="s">
        <v>56</v>
      </c>
      <c r="F19" s="2">
        <v>42</v>
      </c>
      <c r="G19" s="2" t="s">
        <v>57</v>
      </c>
      <c r="H19" s="2" t="s">
        <v>53</v>
      </c>
      <c r="I19" s="2" t="s">
        <v>58</v>
      </c>
      <c r="J19" s="2" t="s">
        <v>15</v>
      </c>
      <c r="K19" s="27" t="s">
        <v>59</v>
      </c>
      <c r="L19" s="27" t="s">
        <v>143</v>
      </c>
      <c r="M19" s="36" t="s">
        <v>179</v>
      </c>
      <c r="N19" s="2" t="s">
        <v>142</v>
      </c>
      <c r="O19" s="2" t="s">
        <v>60</v>
      </c>
    </row>
    <row r="20" spans="1:15" ht="82.5" customHeight="1" x14ac:dyDescent="0.35">
      <c r="A20" s="16" t="s">
        <v>90</v>
      </c>
      <c r="B20" s="12">
        <v>6</v>
      </c>
      <c r="C20" s="1" t="s">
        <v>151</v>
      </c>
      <c r="D20" s="2" t="s">
        <v>55</v>
      </c>
      <c r="E20" s="2" t="s">
        <v>91</v>
      </c>
      <c r="F20" s="3">
        <v>42</v>
      </c>
      <c r="G20" s="3"/>
      <c r="H20" s="2" t="s">
        <v>53</v>
      </c>
      <c r="I20" s="2" t="s">
        <v>92</v>
      </c>
      <c r="J20" s="2" t="s">
        <v>15</v>
      </c>
      <c r="K20" s="27">
        <v>14.9</v>
      </c>
      <c r="L20" s="27">
        <f t="shared" ref="L20:L21" si="1">K20*1.0201</f>
        <v>15.199490000000001</v>
      </c>
      <c r="M20" s="37">
        <f>ROUND(K20*1.0303,2)</f>
        <v>15.35</v>
      </c>
      <c r="N20" s="7" t="s">
        <v>164</v>
      </c>
      <c r="O20" s="8" t="s">
        <v>93</v>
      </c>
    </row>
    <row r="21" spans="1:15" ht="82.5" customHeight="1" x14ac:dyDescent="0.35">
      <c r="A21" s="16" t="s">
        <v>90</v>
      </c>
      <c r="B21" s="12">
        <v>7</v>
      </c>
      <c r="C21" s="1" t="s">
        <v>152</v>
      </c>
      <c r="D21" s="2" t="s">
        <v>55</v>
      </c>
      <c r="E21" s="2" t="s">
        <v>94</v>
      </c>
      <c r="F21" s="5">
        <v>42</v>
      </c>
      <c r="G21" s="5"/>
      <c r="H21" s="2" t="s">
        <v>53</v>
      </c>
      <c r="I21" s="2" t="s">
        <v>92</v>
      </c>
      <c r="J21" s="2" t="s">
        <v>15</v>
      </c>
      <c r="K21" s="27">
        <v>17.88</v>
      </c>
      <c r="L21" s="27">
        <f t="shared" si="1"/>
        <v>18.239387999999998</v>
      </c>
      <c r="M21" s="37">
        <f>ROUND(K21*1.0303,2)</f>
        <v>18.420000000000002</v>
      </c>
      <c r="N21" s="7" t="s">
        <v>164</v>
      </c>
      <c r="O21" s="8" t="s">
        <v>95</v>
      </c>
    </row>
  </sheetData>
  <sheetProtection selectLockedCells="1" selectUnlockedCells="1"/>
  <autoFilter ref="A4:O21" xr:uid="{BCEA96F8-A68D-42AA-A3B9-665BC996A53C}"/>
  <mergeCells count="4">
    <mergeCell ref="C2:O2"/>
    <mergeCell ref="A5:O5"/>
    <mergeCell ref="A18:O18"/>
    <mergeCell ref="C3:O3"/>
  </mergeCells>
  <pageMargins left="0.7" right="0.7" top="0.75" bottom="0.75" header="0.3" footer="0.3"/>
  <pageSetup paperSize="9"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6AC56-F768-4500-A73D-B6EC978E69C9}">
  <sheetPr>
    <pageSetUpPr fitToPage="1"/>
  </sheetPr>
  <dimension ref="A2:O21"/>
  <sheetViews>
    <sheetView workbookViewId="0">
      <selection activeCell="M19" sqref="M19:M21"/>
    </sheetView>
  </sheetViews>
  <sheetFormatPr defaultRowHeight="14.5" x14ac:dyDescent="0.35"/>
  <cols>
    <col min="1" max="1" width="18.6328125" style="9" customWidth="1"/>
    <col min="2" max="2" width="4.453125" style="9" customWidth="1"/>
    <col min="3" max="3" width="34.453125" customWidth="1"/>
    <col min="5" max="5" width="12" customWidth="1"/>
    <col min="6" max="6" width="9.453125" customWidth="1"/>
    <col min="7" max="7" width="8.453125" customWidth="1"/>
    <col min="9" max="9" width="14.453125" customWidth="1"/>
    <col min="10" max="10" width="16" customWidth="1"/>
    <col min="11" max="11" width="14.453125" customWidth="1"/>
    <col min="12" max="13" width="13" customWidth="1"/>
    <col min="14" max="14" width="54.6328125" customWidth="1"/>
    <col min="15" max="15" width="49.6328125" customWidth="1"/>
  </cols>
  <sheetData>
    <row r="2" spans="1:15" ht="36.75" customHeight="1" thickBot="1" x14ac:dyDescent="0.4">
      <c r="A2" s="14"/>
      <c r="B2" s="14"/>
      <c r="C2" s="41" t="s">
        <v>206</v>
      </c>
      <c r="D2" s="42"/>
      <c r="E2" s="42"/>
      <c r="F2" s="42"/>
      <c r="G2" s="42"/>
      <c r="H2" s="42"/>
      <c r="I2" s="42"/>
      <c r="J2" s="42"/>
      <c r="K2" s="42"/>
      <c r="L2" s="42"/>
      <c r="M2" s="42"/>
      <c r="N2" s="42"/>
      <c r="O2" s="43"/>
    </row>
    <row r="3" spans="1:15" ht="62" customHeight="1" thickBot="1" x14ac:dyDescent="0.4">
      <c r="A3" s="14"/>
      <c r="B3" s="14"/>
      <c r="C3" s="56" t="s">
        <v>205</v>
      </c>
      <c r="D3" s="57"/>
      <c r="E3" s="57"/>
      <c r="F3" s="57"/>
      <c r="G3" s="57"/>
      <c r="H3" s="57"/>
      <c r="I3" s="57"/>
      <c r="J3" s="57"/>
      <c r="K3" s="57"/>
      <c r="L3" s="57"/>
      <c r="M3" s="57"/>
      <c r="N3" s="57"/>
      <c r="O3" s="57"/>
    </row>
    <row r="4" spans="1:15" ht="61.25" customHeight="1" thickBot="1" x14ac:dyDescent="0.4">
      <c r="A4" s="14" t="s">
        <v>96</v>
      </c>
      <c r="B4" s="14" t="s">
        <v>99</v>
      </c>
      <c r="C4" s="14" t="s">
        <v>0</v>
      </c>
      <c r="D4" s="14" t="s">
        <v>1</v>
      </c>
      <c r="E4" s="14" t="s">
        <v>2</v>
      </c>
      <c r="F4" s="14" t="s">
        <v>3</v>
      </c>
      <c r="G4" s="14" t="s">
        <v>4</v>
      </c>
      <c r="H4" s="14" t="s">
        <v>5</v>
      </c>
      <c r="I4" s="14" t="s">
        <v>6</v>
      </c>
      <c r="J4" s="14" t="s">
        <v>7</v>
      </c>
      <c r="K4" s="14" t="s">
        <v>140</v>
      </c>
      <c r="L4" s="14" t="s">
        <v>177</v>
      </c>
      <c r="M4" s="14" t="s">
        <v>178</v>
      </c>
      <c r="N4" s="14" t="s">
        <v>8</v>
      </c>
      <c r="O4" s="14" t="s">
        <v>9</v>
      </c>
    </row>
    <row r="5" spans="1:15" ht="18.5" x14ac:dyDescent="0.35">
      <c r="A5" s="50"/>
      <c r="B5" s="51"/>
      <c r="C5" s="51"/>
      <c r="D5" s="51"/>
      <c r="E5" s="51"/>
      <c r="F5" s="51"/>
      <c r="G5" s="51"/>
      <c r="H5" s="51"/>
      <c r="I5" s="51"/>
      <c r="J5" s="51"/>
      <c r="K5" s="51"/>
      <c r="L5" s="51"/>
      <c r="M5" s="51"/>
      <c r="N5" s="51"/>
      <c r="O5" s="52"/>
    </row>
    <row r="6" spans="1:15" ht="228" x14ac:dyDescent="0.35">
      <c r="A6" s="15" t="s">
        <v>48</v>
      </c>
      <c r="B6" s="12">
        <v>1</v>
      </c>
      <c r="C6" s="6" t="s">
        <v>49</v>
      </c>
      <c r="D6" s="4" t="s">
        <v>50</v>
      </c>
      <c r="E6" s="4" t="s">
        <v>154</v>
      </c>
      <c r="F6" s="13">
        <v>45</v>
      </c>
      <c r="G6" s="2" t="s">
        <v>38</v>
      </c>
      <c r="H6" s="2" t="s">
        <v>39</v>
      </c>
      <c r="I6" s="2" t="s">
        <v>36</v>
      </c>
      <c r="J6" s="2" t="s">
        <v>40</v>
      </c>
      <c r="K6" s="27" t="s">
        <v>82</v>
      </c>
      <c r="L6" s="27" t="s">
        <v>82</v>
      </c>
      <c r="M6" s="27" t="s">
        <v>82</v>
      </c>
      <c r="N6" s="35" t="s">
        <v>189</v>
      </c>
      <c r="O6" s="19"/>
    </row>
    <row r="7" spans="1:15" ht="228" x14ac:dyDescent="0.35">
      <c r="A7" s="15" t="s">
        <v>48</v>
      </c>
      <c r="B7" s="12">
        <v>2</v>
      </c>
      <c r="C7" s="6" t="s">
        <v>51</v>
      </c>
      <c r="D7" s="4" t="s">
        <v>50</v>
      </c>
      <c r="E7" s="2" t="s">
        <v>116</v>
      </c>
      <c r="F7" s="13">
        <v>45</v>
      </c>
      <c r="G7" s="2" t="s">
        <v>38</v>
      </c>
      <c r="H7" s="2" t="s">
        <v>39</v>
      </c>
      <c r="I7" s="2" t="s">
        <v>36</v>
      </c>
      <c r="J7" s="2" t="s">
        <v>40</v>
      </c>
      <c r="K7" s="27" t="s">
        <v>82</v>
      </c>
      <c r="L7" s="27" t="s">
        <v>82</v>
      </c>
      <c r="M7" s="27" t="s">
        <v>82</v>
      </c>
      <c r="N7" s="35" t="s">
        <v>190</v>
      </c>
      <c r="O7" s="10"/>
    </row>
    <row r="8" spans="1:15" ht="216" x14ac:dyDescent="0.35">
      <c r="A8" s="15" t="s">
        <v>48</v>
      </c>
      <c r="B8" s="12">
        <v>3</v>
      </c>
      <c r="C8" s="6" t="s">
        <v>52</v>
      </c>
      <c r="D8" s="4" t="s">
        <v>50</v>
      </c>
      <c r="E8" s="29" t="s">
        <v>167</v>
      </c>
      <c r="F8" s="13">
        <v>45</v>
      </c>
      <c r="G8" s="2" t="s">
        <v>38</v>
      </c>
      <c r="H8" s="2" t="s">
        <v>39</v>
      </c>
      <c r="I8" s="2" t="s">
        <v>36</v>
      </c>
      <c r="J8" s="2" t="s">
        <v>40</v>
      </c>
      <c r="K8" s="27" t="s">
        <v>82</v>
      </c>
      <c r="L8" s="27" t="s">
        <v>82</v>
      </c>
      <c r="M8" s="27" t="s">
        <v>82</v>
      </c>
      <c r="N8" s="35" t="s">
        <v>191</v>
      </c>
      <c r="O8" s="10"/>
    </row>
    <row r="9" spans="1:15" ht="49.5" customHeight="1" x14ac:dyDescent="0.35">
      <c r="A9" s="15" t="s">
        <v>48</v>
      </c>
      <c r="B9" s="12">
        <v>4</v>
      </c>
      <c r="C9" s="6" t="s">
        <v>61</v>
      </c>
      <c r="D9" s="2" t="s">
        <v>42</v>
      </c>
      <c r="E9" s="2" t="s">
        <v>117</v>
      </c>
      <c r="F9" s="4">
        <v>45</v>
      </c>
      <c r="G9" s="2" t="s">
        <v>12</v>
      </c>
      <c r="H9" s="2" t="s">
        <v>13</v>
      </c>
      <c r="I9" s="2" t="s">
        <v>14</v>
      </c>
      <c r="J9" s="2" t="s">
        <v>15</v>
      </c>
      <c r="K9" s="27">
        <v>114.6</v>
      </c>
      <c r="L9" s="27">
        <f>60*1.95</f>
        <v>117</v>
      </c>
      <c r="M9" s="32">
        <f t="shared" ref="M9:M14" si="0">ROUND((K9*1.0303)/60,2)*60</f>
        <v>118.2</v>
      </c>
      <c r="N9" s="2" t="s">
        <v>62</v>
      </c>
      <c r="O9" s="33" t="s">
        <v>192</v>
      </c>
    </row>
    <row r="10" spans="1:15" ht="57" customHeight="1" x14ac:dyDescent="0.35">
      <c r="A10" s="15" t="s">
        <v>48</v>
      </c>
      <c r="B10" s="12">
        <v>5</v>
      </c>
      <c r="C10" s="6" t="s">
        <v>63</v>
      </c>
      <c r="D10" s="2" t="s">
        <v>64</v>
      </c>
      <c r="E10" s="2" t="s">
        <v>118</v>
      </c>
      <c r="F10" s="4">
        <v>45</v>
      </c>
      <c r="G10" s="2" t="s">
        <v>12</v>
      </c>
      <c r="H10" s="2" t="s">
        <v>13</v>
      </c>
      <c r="I10" s="2" t="s">
        <v>14</v>
      </c>
      <c r="J10" s="2" t="s">
        <v>15</v>
      </c>
      <c r="K10" s="27">
        <v>85.2</v>
      </c>
      <c r="L10" s="27">
        <f>60*1.45</f>
        <v>87</v>
      </c>
      <c r="M10" s="37">
        <f t="shared" si="0"/>
        <v>87.6</v>
      </c>
      <c r="N10" s="2" t="s">
        <v>65</v>
      </c>
      <c r="O10" s="33" t="s">
        <v>193</v>
      </c>
    </row>
    <row r="11" spans="1:15" ht="55.5" customHeight="1" x14ac:dyDescent="0.35">
      <c r="A11" s="15" t="s">
        <v>48</v>
      </c>
      <c r="B11" s="12">
        <v>6</v>
      </c>
      <c r="C11" s="6" t="s">
        <v>66</v>
      </c>
      <c r="D11" s="2" t="s">
        <v>67</v>
      </c>
      <c r="E11" s="2" t="s">
        <v>119</v>
      </c>
      <c r="F11" s="4">
        <v>45</v>
      </c>
      <c r="G11" s="2" t="s">
        <v>12</v>
      </c>
      <c r="H11" s="2" t="s">
        <v>13</v>
      </c>
      <c r="I11" s="2" t="s">
        <v>14</v>
      </c>
      <c r="J11" s="2" t="s">
        <v>15</v>
      </c>
      <c r="K11" s="27">
        <v>76.2</v>
      </c>
      <c r="L11" s="27">
        <f>60*1.3</f>
        <v>78</v>
      </c>
      <c r="M11" s="37">
        <f t="shared" si="0"/>
        <v>78.600000000000009</v>
      </c>
      <c r="N11" s="2" t="s">
        <v>68</v>
      </c>
      <c r="O11" s="33" t="s">
        <v>194</v>
      </c>
    </row>
    <row r="12" spans="1:15" ht="54" customHeight="1" x14ac:dyDescent="0.35">
      <c r="A12" s="15" t="s">
        <v>48</v>
      </c>
      <c r="B12" s="12">
        <v>7</v>
      </c>
      <c r="C12" s="6" t="s">
        <v>69</v>
      </c>
      <c r="D12" s="2" t="s">
        <v>42</v>
      </c>
      <c r="E12" s="2" t="s">
        <v>120</v>
      </c>
      <c r="F12" s="4">
        <v>45</v>
      </c>
      <c r="G12" s="2" t="s">
        <v>12</v>
      </c>
      <c r="H12" s="2" t="s">
        <v>13</v>
      </c>
      <c r="I12" s="2" t="s">
        <v>14</v>
      </c>
      <c r="J12" s="2" t="s">
        <v>15</v>
      </c>
      <c r="K12" s="27">
        <v>125.4</v>
      </c>
      <c r="L12" s="27">
        <f>60*2.13</f>
        <v>127.8</v>
      </c>
      <c r="M12" s="37">
        <f t="shared" si="0"/>
        <v>129</v>
      </c>
      <c r="N12" s="2" t="s">
        <v>70</v>
      </c>
      <c r="O12" s="33" t="s">
        <v>195</v>
      </c>
    </row>
    <row r="13" spans="1:15" ht="36" x14ac:dyDescent="0.35">
      <c r="A13" s="15" t="s">
        <v>48</v>
      </c>
      <c r="B13" s="12">
        <v>8</v>
      </c>
      <c r="C13" s="6" t="s">
        <v>71</v>
      </c>
      <c r="D13" s="2" t="s">
        <v>64</v>
      </c>
      <c r="E13" s="2" t="s">
        <v>121</v>
      </c>
      <c r="F13" s="4">
        <v>45</v>
      </c>
      <c r="G13" s="2" t="s">
        <v>12</v>
      </c>
      <c r="H13" s="2" t="s">
        <v>13</v>
      </c>
      <c r="I13" s="2" t="s">
        <v>14</v>
      </c>
      <c r="J13" s="2" t="s">
        <v>15</v>
      </c>
      <c r="K13" s="27">
        <v>94.2</v>
      </c>
      <c r="L13" s="27">
        <f>60*1.6</f>
        <v>96</v>
      </c>
      <c r="M13" s="37">
        <f t="shared" si="0"/>
        <v>97.2</v>
      </c>
      <c r="N13" s="2" t="s">
        <v>72</v>
      </c>
      <c r="O13" s="33" t="s">
        <v>196</v>
      </c>
    </row>
    <row r="14" spans="1:15" ht="54.75" customHeight="1" x14ac:dyDescent="0.35">
      <c r="A14" s="15" t="s">
        <v>48</v>
      </c>
      <c r="B14" s="12">
        <v>9</v>
      </c>
      <c r="C14" s="6" t="s">
        <v>73</v>
      </c>
      <c r="D14" s="2" t="s">
        <v>67</v>
      </c>
      <c r="E14" s="2" t="s">
        <v>122</v>
      </c>
      <c r="F14" s="4">
        <v>45</v>
      </c>
      <c r="G14" s="2" t="s">
        <v>12</v>
      </c>
      <c r="H14" s="2" t="s">
        <v>13</v>
      </c>
      <c r="I14" s="2" t="s">
        <v>14</v>
      </c>
      <c r="J14" s="2" t="s">
        <v>15</v>
      </c>
      <c r="K14" s="27">
        <v>91.2</v>
      </c>
      <c r="L14" s="27">
        <f>60*1.55</f>
        <v>93</v>
      </c>
      <c r="M14" s="37">
        <f t="shared" si="0"/>
        <v>94.2</v>
      </c>
      <c r="N14" s="2" t="s">
        <v>74</v>
      </c>
      <c r="O14" s="33" t="s">
        <v>197</v>
      </c>
    </row>
    <row r="15" spans="1:15" ht="60" x14ac:dyDescent="0.35">
      <c r="A15" s="15" t="s">
        <v>48</v>
      </c>
      <c r="B15" s="12">
        <v>10</v>
      </c>
      <c r="C15" s="6" t="s">
        <v>145</v>
      </c>
      <c r="D15" s="2" t="s">
        <v>44</v>
      </c>
      <c r="E15" s="2" t="s">
        <v>109</v>
      </c>
      <c r="F15" s="2">
        <v>45</v>
      </c>
      <c r="G15" s="2" t="s">
        <v>45</v>
      </c>
      <c r="H15" s="2" t="s">
        <v>21</v>
      </c>
      <c r="I15" s="2" t="s">
        <v>46</v>
      </c>
      <c r="J15" s="2" t="s">
        <v>15</v>
      </c>
      <c r="K15" s="27" t="s">
        <v>82</v>
      </c>
      <c r="L15" s="27" t="s">
        <v>82</v>
      </c>
      <c r="M15" s="31" t="s">
        <v>82</v>
      </c>
      <c r="N15" s="34" t="s">
        <v>198</v>
      </c>
      <c r="O15" s="11" t="s">
        <v>47</v>
      </c>
    </row>
    <row r="16" spans="1:15" ht="60" x14ac:dyDescent="0.35">
      <c r="A16" s="15" t="s">
        <v>48</v>
      </c>
      <c r="B16" s="12">
        <v>11</v>
      </c>
      <c r="C16" s="6" t="s">
        <v>170</v>
      </c>
      <c r="D16" s="2" t="s">
        <v>42</v>
      </c>
      <c r="E16" s="2" t="s">
        <v>110</v>
      </c>
      <c r="F16" s="2">
        <v>45</v>
      </c>
      <c r="G16" s="2" t="s">
        <v>45</v>
      </c>
      <c r="H16" s="2" t="s">
        <v>21</v>
      </c>
      <c r="I16" s="2" t="s">
        <v>46</v>
      </c>
      <c r="J16" s="2" t="s">
        <v>15</v>
      </c>
      <c r="K16" s="27" t="s">
        <v>82</v>
      </c>
      <c r="L16" s="27" t="s">
        <v>82</v>
      </c>
      <c r="M16" s="31" t="s">
        <v>82</v>
      </c>
      <c r="N16" s="34" t="s">
        <v>199</v>
      </c>
      <c r="O16" s="11" t="s">
        <v>47</v>
      </c>
    </row>
    <row r="17" spans="1:15" ht="60" x14ac:dyDescent="0.35">
      <c r="A17" s="15" t="s">
        <v>48</v>
      </c>
      <c r="B17" s="12">
        <v>12</v>
      </c>
      <c r="C17" s="6" t="s">
        <v>146</v>
      </c>
      <c r="D17" s="2" t="s">
        <v>64</v>
      </c>
      <c r="E17" s="2" t="s">
        <v>115</v>
      </c>
      <c r="F17" s="2">
        <v>45</v>
      </c>
      <c r="G17" s="2" t="s">
        <v>45</v>
      </c>
      <c r="H17" s="2" t="s">
        <v>21</v>
      </c>
      <c r="I17" s="2" t="s">
        <v>46</v>
      </c>
      <c r="J17" s="2" t="s">
        <v>15</v>
      </c>
      <c r="K17" s="27" t="s">
        <v>82</v>
      </c>
      <c r="L17" s="27" t="s">
        <v>82</v>
      </c>
      <c r="M17" s="31" t="s">
        <v>82</v>
      </c>
      <c r="N17" s="34" t="s">
        <v>200</v>
      </c>
      <c r="O17" s="11" t="s">
        <v>47</v>
      </c>
    </row>
    <row r="18" spans="1:15" ht="18.5" x14ac:dyDescent="0.35">
      <c r="A18" s="53" t="s">
        <v>104</v>
      </c>
      <c r="B18" s="54"/>
      <c r="C18" s="54"/>
      <c r="D18" s="54"/>
      <c r="E18" s="54"/>
      <c r="F18" s="54"/>
      <c r="G18" s="54"/>
      <c r="H18" s="54"/>
      <c r="I18" s="54"/>
      <c r="J18" s="54"/>
      <c r="K18" s="54"/>
      <c r="L18" s="54"/>
      <c r="M18" s="54"/>
      <c r="N18" s="54"/>
      <c r="O18" s="55"/>
    </row>
    <row r="19" spans="1:15" ht="131.25" customHeight="1" x14ac:dyDescent="0.35">
      <c r="A19" s="16" t="s">
        <v>101</v>
      </c>
      <c r="B19" s="12" t="s">
        <v>102</v>
      </c>
      <c r="C19" s="1" t="s">
        <v>54</v>
      </c>
      <c r="D19" s="2" t="s">
        <v>55</v>
      </c>
      <c r="E19" s="2" t="s">
        <v>56</v>
      </c>
      <c r="F19" s="2">
        <v>42</v>
      </c>
      <c r="G19" s="2" t="s">
        <v>57</v>
      </c>
      <c r="H19" s="2" t="s">
        <v>53</v>
      </c>
      <c r="I19" s="2" t="s">
        <v>58</v>
      </c>
      <c r="J19" s="2" t="s">
        <v>15</v>
      </c>
      <c r="K19" s="27" t="s">
        <v>59</v>
      </c>
      <c r="L19" s="27" t="s">
        <v>143</v>
      </c>
      <c r="M19" s="36" t="s">
        <v>179</v>
      </c>
      <c r="N19" s="2" t="s">
        <v>142</v>
      </c>
      <c r="O19" s="2" t="s">
        <v>60</v>
      </c>
    </row>
    <row r="20" spans="1:15" ht="82.5" customHeight="1" x14ac:dyDescent="0.35">
      <c r="A20" s="16" t="s">
        <v>90</v>
      </c>
      <c r="B20" s="12">
        <v>6</v>
      </c>
      <c r="C20" s="1" t="s">
        <v>151</v>
      </c>
      <c r="D20" s="2" t="s">
        <v>55</v>
      </c>
      <c r="E20" s="2" t="s">
        <v>91</v>
      </c>
      <c r="F20" s="3">
        <v>42</v>
      </c>
      <c r="G20" s="3"/>
      <c r="H20" s="2" t="s">
        <v>53</v>
      </c>
      <c r="I20" s="2" t="s">
        <v>92</v>
      </c>
      <c r="J20" s="2" t="s">
        <v>15</v>
      </c>
      <c r="K20" s="27">
        <v>14.9</v>
      </c>
      <c r="L20" s="27">
        <f t="shared" ref="L20:L21" si="1">K20*1.0201</f>
        <v>15.199490000000001</v>
      </c>
      <c r="M20" s="37">
        <f>ROUND(K20*1.0303,2)</f>
        <v>15.35</v>
      </c>
      <c r="N20" s="7" t="s">
        <v>164</v>
      </c>
      <c r="O20" s="8" t="s">
        <v>93</v>
      </c>
    </row>
    <row r="21" spans="1:15" ht="82.5" customHeight="1" x14ac:dyDescent="0.35">
      <c r="A21" s="16" t="s">
        <v>90</v>
      </c>
      <c r="B21" s="12">
        <v>7</v>
      </c>
      <c r="C21" s="1" t="s">
        <v>152</v>
      </c>
      <c r="D21" s="2" t="s">
        <v>55</v>
      </c>
      <c r="E21" s="2" t="s">
        <v>94</v>
      </c>
      <c r="F21" s="5">
        <v>42</v>
      </c>
      <c r="G21" s="5"/>
      <c r="H21" s="2" t="s">
        <v>53</v>
      </c>
      <c r="I21" s="2" t="s">
        <v>92</v>
      </c>
      <c r="J21" s="2" t="s">
        <v>15</v>
      </c>
      <c r="K21" s="27">
        <v>17.88</v>
      </c>
      <c r="L21" s="27">
        <f t="shared" si="1"/>
        <v>18.239387999999998</v>
      </c>
      <c r="M21" s="37">
        <f>ROUND(K21*1.0303,2)</f>
        <v>18.420000000000002</v>
      </c>
      <c r="N21" s="7" t="s">
        <v>164</v>
      </c>
      <c r="O21" s="8" t="s">
        <v>95</v>
      </c>
    </row>
  </sheetData>
  <sheetProtection selectLockedCells="1" selectUnlockedCells="1"/>
  <autoFilter ref="A4:O21" xr:uid="{BCEA96F8-A68D-42AA-A3B9-665BC996A53C}"/>
  <mergeCells count="4">
    <mergeCell ref="C2:O2"/>
    <mergeCell ref="A18:O18"/>
    <mergeCell ref="A5:O5"/>
    <mergeCell ref="C3:O3"/>
  </mergeCells>
  <pageMargins left="0.7" right="0.7" top="0.75" bottom="0.75" header="0.3" footer="0.3"/>
  <pageSetup paperSize="9" scale="5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FBF09-EAEC-41F2-B3C8-DD0A946DC1C4}">
  <sheetPr>
    <pageSetUpPr fitToPage="1"/>
  </sheetPr>
  <dimension ref="A2:O15"/>
  <sheetViews>
    <sheetView workbookViewId="0">
      <selection activeCell="A5" sqref="A5"/>
    </sheetView>
  </sheetViews>
  <sheetFormatPr defaultRowHeight="14.5" x14ac:dyDescent="0.35"/>
  <cols>
    <col min="1" max="1" width="18.6328125" style="9" customWidth="1"/>
    <col min="2" max="2" width="4.453125" style="9" customWidth="1"/>
    <col min="3" max="3" width="34.453125" customWidth="1"/>
    <col min="5" max="5" width="12" customWidth="1"/>
    <col min="6" max="6" width="9.453125" customWidth="1"/>
    <col min="7" max="7" width="8.453125" customWidth="1"/>
    <col min="9" max="9" width="14.453125" customWidth="1"/>
    <col min="10" max="10" width="16" customWidth="1"/>
    <col min="11" max="11" width="14.453125" customWidth="1"/>
    <col min="12" max="13" width="13" customWidth="1"/>
    <col min="14" max="14" width="54.6328125" customWidth="1"/>
    <col min="15" max="15" width="49.6328125" customWidth="1"/>
  </cols>
  <sheetData>
    <row r="2" spans="1:15" ht="36.75" customHeight="1" thickBot="1" x14ac:dyDescent="0.4">
      <c r="A2" s="14"/>
      <c r="B2" s="14"/>
      <c r="C2" s="41" t="s">
        <v>206</v>
      </c>
      <c r="D2" s="42"/>
      <c r="E2" s="42"/>
      <c r="F2" s="42"/>
      <c r="G2" s="42"/>
      <c r="H2" s="42"/>
      <c r="I2" s="42"/>
      <c r="J2" s="42"/>
      <c r="K2" s="42"/>
      <c r="L2" s="42"/>
      <c r="M2" s="42"/>
      <c r="N2" s="42"/>
      <c r="O2" s="43"/>
    </row>
    <row r="3" spans="1:15" ht="61.25" customHeight="1" thickBot="1" x14ac:dyDescent="0.4">
      <c r="A3" s="14" t="s">
        <v>96</v>
      </c>
      <c r="B3" s="14" t="s">
        <v>99</v>
      </c>
      <c r="C3" s="14" t="s">
        <v>0</v>
      </c>
      <c r="D3" s="14" t="s">
        <v>1</v>
      </c>
      <c r="E3" s="14" t="s">
        <v>2</v>
      </c>
      <c r="F3" s="14" t="s">
        <v>3</v>
      </c>
      <c r="G3" s="14" t="s">
        <v>4</v>
      </c>
      <c r="H3" s="14" t="s">
        <v>5</v>
      </c>
      <c r="I3" s="14" t="s">
        <v>6</v>
      </c>
      <c r="J3" s="14" t="s">
        <v>7</v>
      </c>
      <c r="K3" s="14" t="s">
        <v>140</v>
      </c>
      <c r="L3" s="14" t="s">
        <v>177</v>
      </c>
      <c r="M3" s="14" t="s">
        <v>178</v>
      </c>
      <c r="N3" s="14" t="s">
        <v>8</v>
      </c>
      <c r="O3" s="14" t="s">
        <v>9</v>
      </c>
    </row>
    <row r="4" spans="1:15" ht="24" customHeight="1" x14ac:dyDescent="0.35">
      <c r="A4" s="44" t="s">
        <v>125</v>
      </c>
      <c r="B4" s="45"/>
      <c r="C4" s="45"/>
      <c r="D4" s="45"/>
      <c r="E4" s="45"/>
      <c r="F4" s="45"/>
      <c r="G4" s="45"/>
      <c r="H4" s="45"/>
      <c r="I4" s="45"/>
      <c r="J4" s="45"/>
      <c r="K4" s="45"/>
      <c r="L4" s="45"/>
      <c r="M4" s="45"/>
      <c r="N4" s="45"/>
      <c r="O4" s="46"/>
    </row>
    <row r="5" spans="1:15" ht="48" x14ac:dyDescent="0.35">
      <c r="A5" s="17" t="s">
        <v>75</v>
      </c>
      <c r="B5" s="12">
        <v>1</v>
      </c>
      <c r="C5" s="6" t="s">
        <v>76</v>
      </c>
      <c r="D5" s="4" t="s">
        <v>11</v>
      </c>
      <c r="E5" s="29" t="s">
        <v>166</v>
      </c>
      <c r="F5" s="3">
        <v>43</v>
      </c>
      <c r="G5" s="2" t="s">
        <v>77</v>
      </c>
      <c r="H5" s="2" t="s">
        <v>78</v>
      </c>
      <c r="I5" s="2" t="s">
        <v>79</v>
      </c>
      <c r="J5" s="2" t="s">
        <v>15</v>
      </c>
      <c r="K5" s="27">
        <v>4239.2</v>
      </c>
      <c r="L5" s="27">
        <f t="shared" ref="L5" si="0">K5*1.0201</f>
        <v>4324.4079199999996</v>
      </c>
      <c r="M5" s="37">
        <f>ROUND(K5*1.0303,2)</f>
        <v>4367.6499999999996</v>
      </c>
      <c r="N5" s="7" t="s">
        <v>144</v>
      </c>
      <c r="O5" s="18"/>
    </row>
    <row r="6" spans="1:15" ht="168" x14ac:dyDescent="0.35">
      <c r="A6" s="17" t="s">
        <v>75</v>
      </c>
      <c r="B6" s="12">
        <v>2</v>
      </c>
      <c r="C6" s="6" t="s">
        <v>80</v>
      </c>
      <c r="D6" s="4" t="s">
        <v>11</v>
      </c>
      <c r="E6" s="4" t="s">
        <v>155</v>
      </c>
      <c r="F6" s="3">
        <v>43</v>
      </c>
      <c r="G6" s="2" t="s">
        <v>12</v>
      </c>
      <c r="H6" s="2" t="s">
        <v>53</v>
      </c>
      <c r="I6" s="2" t="s">
        <v>81</v>
      </c>
      <c r="J6" s="2" t="s">
        <v>15</v>
      </c>
      <c r="K6" s="27" t="s">
        <v>82</v>
      </c>
      <c r="L6" s="27" t="s">
        <v>82</v>
      </c>
      <c r="M6" s="31" t="s">
        <v>82</v>
      </c>
      <c r="N6" s="34" t="s">
        <v>201</v>
      </c>
      <c r="O6" s="8" t="s">
        <v>100</v>
      </c>
    </row>
    <row r="7" spans="1:15" ht="168" x14ac:dyDescent="0.35">
      <c r="A7" s="17" t="s">
        <v>75</v>
      </c>
      <c r="B7" s="12">
        <v>3</v>
      </c>
      <c r="C7" s="6" t="s">
        <v>83</v>
      </c>
      <c r="D7" s="4" t="s">
        <v>11</v>
      </c>
      <c r="E7" s="4" t="s">
        <v>156</v>
      </c>
      <c r="F7" s="3">
        <v>43</v>
      </c>
      <c r="G7" s="2" t="s">
        <v>12</v>
      </c>
      <c r="H7" s="2" t="s">
        <v>53</v>
      </c>
      <c r="I7" s="2" t="s">
        <v>81</v>
      </c>
      <c r="J7" s="2" t="s">
        <v>15</v>
      </c>
      <c r="K7" s="27" t="s">
        <v>82</v>
      </c>
      <c r="L7" s="27" t="s">
        <v>82</v>
      </c>
      <c r="M7" s="31" t="s">
        <v>82</v>
      </c>
      <c r="N7" s="34" t="s">
        <v>202</v>
      </c>
      <c r="O7" s="8" t="s">
        <v>100</v>
      </c>
    </row>
    <row r="8" spans="1:15" ht="168" x14ac:dyDescent="0.35">
      <c r="A8" s="17" t="s">
        <v>75</v>
      </c>
      <c r="B8" s="12">
        <v>4</v>
      </c>
      <c r="C8" s="6" t="s">
        <v>84</v>
      </c>
      <c r="D8" s="4" t="s">
        <v>11</v>
      </c>
      <c r="E8" s="4" t="s">
        <v>157</v>
      </c>
      <c r="F8" s="3">
        <v>43</v>
      </c>
      <c r="G8" s="2" t="s">
        <v>12</v>
      </c>
      <c r="H8" s="2" t="s">
        <v>53</v>
      </c>
      <c r="I8" s="2" t="s">
        <v>81</v>
      </c>
      <c r="J8" s="2" t="s">
        <v>15</v>
      </c>
      <c r="K8" s="27" t="s">
        <v>82</v>
      </c>
      <c r="L8" s="27" t="s">
        <v>82</v>
      </c>
      <c r="M8" s="31" t="s">
        <v>82</v>
      </c>
      <c r="N8" s="34" t="s">
        <v>203</v>
      </c>
      <c r="O8" s="8" t="s">
        <v>100</v>
      </c>
    </row>
    <row r="9" spans="1:15" ht="168" x14ac:dyDescent="0.35">
      <c r="A9" s="17" t="s">
        <v>75</v>
      </c>
      <c r="B9" s="12">
        <v>5</v>
      </c>
      <c r="C9" s="6" t="s">
        <v>85</v>
      </c>
      <c r="D9" s="4" t="s">
        <v>50</v>
      </c>
      <c r="E9" s="4" t="s">
        <v>158</v>
      </c>
      <c r="F9" s="3">
        <v>43</v>
      </c>
      <c r="G9" s="2" t="s">
        <v>12</v>
      </c>
      <c r="H9" s="2" t="s">
        <v>53</v>
      </c>
      <c r="I9" s="2" t="s">
        <v>81</v>
      </c>
      <c r="J9" s="2" t="s">
        <v>15</v>
      </c>
      <c r="K9" s="27" t="s">
        <v>82</v>
      </c>
      <c r="L9" s="27" t="s">
        <v>82</v>
      </c>
      <c r="M9" s="31" t="s">
        <v>82</v>
      </c>
      <c r="N9" s="34" t="s">
        <v>204</v>
      </c>
      <c r="O9" s="8" t="s">
        <v>100</v>
      </c>
    </row>
    <row r="10" spans="1:15" ht="132" x14ac:dyDescent="0.35">
      <c r="A10" s="17" t="s">
        <v>75</v>
      </c>
      <c r="B10" s="12">
        <v>6</v>
      </c>
      <c r="C10" s="6" t="s">
        <v>86</v>
      </c>
      <c r="D10" s="4" t="s">
        <v>50</v>
      </c>
      <c r="E10" s="2" t="s">
        <v>123</v>
      </c>
      <c r="F10" s="3">
        <v>43</v>
      </c>
      <c r="G10" s="2" t="s">
        <v>87</v>
      </c>
      <c r="H10" s="2" t="s">
        <v>78</v>
      </c>
      <c r="I10" s="2" t="s">
        <v>36</v>
      </c>
      <c r="J10" s="2" t="s">
        <v>15</v>
      </c>
      <c r="K10" s="27">
        <v>2386.42</v>
      </c>
      <c r="L10" s="27">
        <f>K10*1.0201</f>
        <v>2434.3870420000003</v>
      </c>
      <c r="M10" s="37">
        <f>ROUND(K10*1.0303,2)</f>
        <v>2458.73</v>
      </c>
      <c r="N10" s="2" t="s">
        <v>88</v>
      </c>
      <c r="O10" s="8"/>
    </row>
    <row r="11" spans="1:15" ht="120" x14ac:dyDescent="0.35">
      <c r="A11" s="17" t="s">
        <v>75</v>
      </c>
      <c r="B11" s="12">
        <v>7</v>
      </c>
      <c r="C11" s="1" t="s">
        <v>153</v>
      </c>
      <c r="D11" s="4" t="s">
        <v>50</v>
      </c>
      <c r="E11" s="4" t="s">
        <v>159</v>
      </c>
      <c r="F11" s="3">
        <v>43</v>
      </c>
      <c r="G11" s="2" t="s">
        <v>12</v>
      </c>
      <c r="H11" s="2" t="s">
        <v>53</v>
      </c>
      <c r="I11" s="2" t="s">
        <v>89</v>
      </c>
      <c r="J11" s="2" t="s">
        <v>15</v>
      </c>
      <c r="K11" s="27">
        <v>43.82</v>
      </c>
      <c r="L11" s="27">
        <f>K11*1.0201</f>
        <v>44.700782000000004</v>
      </c>
      <c r="M11" s="37">
        <f>ROUND(K11*1.0303,2)</f>
        <v>45.15</v>
      </c>
      <c r="N11" s="2" t="s">
        <v>97</v>
      </c>
      <c r="O11" s="8" t="s">
        <v>129</v>
      </c>
    </row>
    <row r="12" spans="1:15" ht="18.5" x14ac:dyDescent="0.35">
      <c r="A12" s="53" t="s">
        <v>104</v>
      </c>
      <c r="B12" s="54"/>
      <c r="C12" s="54"/>
      <c r="D12" s="54"/>
      <c r="E12" s="54"/>
      <c r="F12" s="54"/>
      <c r="G12" s="54"/>
      <c r="H12" s="54"/>
      <c r="I12" s="54"/>
      <c r="J12" s="54"/>
      <c r="K12" s="54"/>
      <c r="L12" s="54"/>
      <c r="M12" s="54"/>
      <c r="N12" s="54"/>
      <c r="O12" s="55"/>
    </row>
    <row r="13" spans="1:15" ht="131.25" customHeight="1" x14ac:dyDescent="0.35">
      <c r="A13" s="16" t="s">
        <v>101</v>
      </c>
      <c r="B13" s="12" t="s">
        <v>102</v>
      </c>
      <c r="C13" s="1" t="s">
        <v>54</v>
      </c>
      <c r="D13" s="2" t="s">
        <v>55</v>
      </c>
      <c r="E13" s="2" t="s">
        <v>56</v>
      </c>
      <c r="F13" s="2">
        <v>42</v>
      </c>
      <c r="G13" s="2" t="s">
        <v>57</v>
      </c>
      <c r="H13" s="2" t="s">
        <v>53</v>
      </c>
      <c r="I13" s="2" t="s">
        <v>58</v>
      </c>
      <c r="J13" s="2" t="s">
        <v>15</v>
      </c>
      <c r="K13" s="27" t="s">
        <v>59</v>
      </c>
      <c r="L13" s="27" t="s">
        <v>143</v>
      </c>
      <c r="M13" s="36" t="s">
        <v>179</v>
      </c>
      <c r="N13" s="2" t="s">
        <v>142</v>
      </c>
      <c r="O13" s="2" t="s">
        <v>60</v>
      </c>
    </row>
    <row r="14" spans="1:15" ht="82.5" customHeight="1" x14ac:dyDescent="0.35">
      <c r="A14" s="16" t="s">
        <v>90</v>
      </c>
      <c r="B14" s="12">
        <v>6</v>
      </c>
      <c r="C14" s="1" t="s">
        <v>151</v>
      </c>
      <c r="D14" s="2" t="s">
        <v>55</v>
      </c>
      <c r="E14" s="2" t="s">
        <v>91</v>
      </c>
      <c r="F14" s="3">
        <v>42</v>
      </c>
      <c r="G14" s="3"/>
      <c r="H14" s="2" t="s">
        <v>53</v>
      </c>
      <c r="I14" s="2" t="s">
        <v>92</v>
      </c>
      <c r="J14" s="2" t="s">
        <v>15</v>
      </c>
      <c r="K14" s="27">
        <v>14.9</v>
      </c>
      <c r="L14" s="27">
        <f t="shared" ref="L14:L15" si="1">K14*1.0201</f>
        <v>15.199490000000001</v>
      </c>
      <c r="M14" s="37">
        <f>ROUND(K14*1.0303,2)</f>
        <v>15.35</v>
      </c>
      <c r="N14" s="7" t="s">
        <v>164</v>
      </c>
      <c r="O14" s="8" t="s">
        <v>93</v>
      </c>
    </row>
    <row r="15" spans="1:15" ht="82.5" customHeight="1" x14ac:dyDescent="0.35">
      <c r="A15" s="16" t="s">
        <v>90</v>
      </c>
      <c r="B15" s="12">
        <v>7</v>
      </c>
      <c r="C15" s="1" t="s">
        <v>152</v>
      </c>
      <c r="D15" s="2" t="s">
        <v>55</v>
      </c>
      <c r="E15" s="2" t="s">
        <v>94</v>
      </c>
      <c r="F15" s="5">
        <v>42</v>
      </c>
      <c r="G15" s="5"/>
      <c r="H15" s="2" t="s">
        <v>53</v>
      </c>
      <c r="I15" s="2" t="s">
        <v>92</v>
      </c>
      <c r="J15" s="2" t="s">
        <v>15</v>
      </c>
      <c r="K15" s="27">
        <v>17.88</v>
      </c>
      <c r="L15" s="27">
        <f t="shared" si="1"/>
        <v>18.239387999999998</v>
      </c>
      <c r="M15" s="37">
        <f>ROUND(K15*1.0303,2)</f>
        <v>18.420000000000002</v>
      </c>
      <c r="N15" s="7" t="s">
        <v>164</v>
      </c>
      <c r="O15" s="8" t="s">
        <v>95</v>
      </c>
    </row>
  </sheetData>
  <sheetProtection selectLockedCells="1" selectUnlockedCells="1"/>
  <autoFilter ref="A3:O15" xr:uid="{BCEA96F8-A68D-42AA-A3B9-665BC996A53C}"/>
  <mergeCells count="3">
    <mergeCell ref="C2:O2"/>
    <mergeCell ref="A12:O12"/>
    <mergeCell ref="A4:O4"/>
  </mergeCells>
  <pageMargins left="0.7" right="0.7" top="0.75" bottom="0.75" header="0.3" footer="0.3"/>
  <pageSetup paperSize="9" scale="5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4690-3466-4590-A8F3-A931969FE32D}">
  <dimension ref="A1:D23"/>
  <sheetViews>
    <sheetView workbookViewId="0">
      <selection activeCell="C10" sqref="C10"/>
    </sheetView>
  </sheetViews>
  <sheetFormatPr defaultRowHeight="14.5" x14ac:dyDescent="0.35"/>
  <cols>
    <col min="1" max="1" width="10.6328125" customWidth="1"/>
    <col min="2" max="2" width="13.36328125" bestFit="1" customWidth="1"/>
    <col min="3" max="3" width="61.1796875" customWidth="1"/>
    <col min="4" max="4" width="13.54296875" bestFit="1" customWidth="1"/>
  </cols>
  <sheetData>
    <row r="1" spans="1:4" ht="15" thickBot="1" x14ac:dyDescent="0.4"/>
    <row r="2" spans="1:4" ht="15" thickBot="1" x14ac:dyDescent="0.4">
      <c r="A2" s="21" t="s">
        <v>130</v>
      </c>
      <c r="B2" s="22" t="s">
        <v>131</v>
      </c>
      <c r="C2" s="22" t="s">
        <v>132</v>
      </c>
      <c r="D2" s="23" t="s">
        <v>133</v>
      </c>
    </row>
    <row r="3" spans="1:4" x14ac:dyDescent="0.35">
      <c r="A3" s="24"/>
      <c r="B3" s="25" t="s">
        <v>134</v>
      </c>
      <c r="C3" s="25" t="s">
        <v>139</v>
      </c>
      <c r="D3" s="24">
        <v>44562</v>
      </c>
    </row>
    <row r="4" spans="1:4" x14ac:dyDescent="0.35">
      <c r="A4" s="24"/>
      <c r="B4" s="25" t="s">
        <v>137</v>
      </c>
      <c r="C4" s="25" t="s">
        <v>139</v>
      </c>
      <c r="D4" s="24">
        <v>44562</v>
      </c>
    </row>
    <row r="5" spans="1:4" x14ac:dyDescent="0.35">
      <c r="A5" s="24"/>
      <c r="B5" s="25" t="s">
        <v>138</v>
      </c>
      <c r="C5" s="25" t="s">
        <v>139</v>
      </c>
      <c r="D5" s="24">
        <v>44562</v>
      </c>
    </row>
    <row r="6" spans="1:4" x14ac:dyDescent="0.35">
      <c r="A6" s="24">
        <v>44842</v>
      </c>
      <c r="B6" s="26" t="s">
        <v>136</v>
      </c>
      <c r="C6" s="26" t="s">
        <v>135</v>
      </c>
      <c r="D6" s="24">
        <v>44562</v>
      </c>
    </row>
    <row r="7" spans="1:4" x14ac:dyDescent="0.35">
      <c r="A7" s="24">
        <v>44540</v>
      </c>
      <c r="B7" s="26" t="s">
        <v>168</v>
      </c>
      <c r="C7" s="26" t="s">
        <v>169</v>
      </c>
      <c r="D7" s="24">
        <v>44562</v>
      </c>
    </row>
    <row r="8" spans="1:4" ht="29" x14ac:dyDescent="0.35">
      <c r="A8" s="24">
        <v>44540</v>
      </c>
      <c r="B8" s="26" t="s">
        <v>168</v>
      </c>
      <c r="C8" s="30" t="s">
        <v>172</v>
      </c>
      <c r="D8" s="24">
        <v>44562</v>
      </c>
    </row>
    <row r="9" spans="1:4" x14ac:dyDescent="0.35">
      <c r="A9" s="24">
        <v>44217</v>
      </c>
      <c r="B9" s="26" t="s">
        <v>173</v>
      </c>
      <c r="C9" s="26" t="s">
        <v>174</v>
      </c>
      <c r="D9" s="24">
        <v>44562</v>
      </c>
    </row>
    <row r="10" spans="1:4" ht="29" x14ac:dyDescent="0.35">
      <c r="A10" s="24">
        <v>44627</v>
      </c>
      <c r="B10" s="26" t="s">
        <v>207</v>
      </c>
      <c r="C10" s="30" t="s">
        <v>208</v>
      </c>
      <c r="D10" s="24">
        <v>44652</v>
      </c>
    </row>
    <row r="11" spans="1:4" x14ac:dyDescent="0.35">
      <c r="A11" s="24"/>
      <c r="B11" s="26"/>
      <c r="C11" s="26"/>
      <c r="D11" s="24"/>
    </row>
    <row r="12" spans="1:4" x14ac:dyDescent="0.35">
      <c r="A12" s="24"/>
      <c r="B12" s="26"/>
      <c r="C12" s="26"/>
      <c r="D12" s="24"/>
    </row>
    <row r="13" spans="1:4" x14ac:dyDescent="0.35">
      <c r="A13" s="24"/>
      <c r="B13" s="26"/>
      <c r="C13" s="26"/>
      <c r="D13" s="24"/>
    </row>
    <row r="14" spans="1:4" x14ac:dyDescent="0.35">
      <c r="A14" s="24"/>
      <c r="B14" s="26"/>
      <c r="C14" s="26"/>
      <c r="D14" s="24"/>
    </row>
    <row r="15" spans="1:4" x14ac:dyDescent="0.35">
      <c r="A15" s="24"/>
      <c r="B15" s="26"/>
      <c r="C15" s="26"/>
      <c r="D15" s="24"/>
    </row>
    <row r="16" spans="1:4" x14ac:dyDescent="0.35">
      <c r="A16" s="24"/>
      <c r="B16" s="26"/>
      <c r="C16" s="26"/>
      <c r="D16" s="24"/>
    </row>
    <row r="17" spans="1:4" x14ac:dyDescent="0.35">
      <c r="A17" s="24"/>
      <c r="B17" s="26"/>
      <c r="C17" s="26"/>
      <c r="D17" s="24"/>
    </row>
    <row r="18" spans="1:4" x14ac:dyDescent="0.35">
      <c r="A18" s="24"/>
      <c r="B18" s="26"/>
      <c r="C18" s="26"/>
      <c r="D18" s="24"/>
    </row>
    <row r="19" spans="1:4" x14ac:dyDescent="0.35">
      <c r="A19" s="24"/>
      <c r="B19" s="26"/>
      <c r="C19" s="26"/>
      <c r="D19" s="24"/>
    </row>
    <row r="20" spans="1:4" x14ac:dyDescent="0.35">
      <c r="A20" s="24"/>
      <c r="B20" s="26"/>
      <c r="C20" s="26"/>
      <c r="D20" s="24"/>
    </row>
    <row r="21" spans="1:4" x14ac:dyDescent="0.35">
      <c r="A21" s="24"/>
      <c r="B21" s="26"/>
      <c r="C21" s="26"/>
      <c r="D21" s="24"/>
    </row>
    <row r="22" spans="1:4" x14ac:dyDescent="0.35">
      <c r="A22" s="24"/>
      <c r="B22" s="26"/>
      <c r="C22" s="26"/>
      <c r="D22" s="24"/>
    </row>
    <row r="23" spans="1:4" x14ac:dyDescent="0.35">
      <c r="A23" s="24"/>
      <c r="B23" s="26"/>
      <c r="C23" s="26"/>
      <c r="D23" s="24"/>
    </row>
  </sheetData>
  <phoneticPr fontId="7"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57fa4b5b-ea80-44ef-afee-2194632d1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154B6C6E815F478D48850CD1B5A964" ma:contentTypeVersion="12" ma:contentTypeDescription="Een nieuw document maken." ma:contentTypeScope="" ma:versionID="e3c2df43b75fa8b7f2a4f9bb8dc98eae">
  <xsd:schema xmlns:xsd="http://www.w3.org/2001/XMLSchema" xmlns:xs="http://www.w3.org/2001/XMLSchema" xmlns:p="http://schemas.microsoft.com/office/2006/metadata/properties" xmlns:ns2="57fa4b5b-ea80-44ef-afee-2194632d12a5" xmlns:ns3="623c97f0-67b2-4126-9da0-0a1954ac0d82" targetNamespace="http://schemas.microsoft.com/office/2006/metadata/properties" ma:root="true" ma:fieldsID="34a2ce7457ac774b03f3b9adbb59aaf6" ns2:_="" ns3:_="">
    <xsd:import namespace="57fa4b5b-ea80-44ef-afee-2194632d12a5"/>
    <xsd:import namespace="623c97f0-67b2-4126-9da0-0a1954ac0d8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fa4b5b-ea80-44ef-afee-2194632d1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Afmeldingsstatus" ma:internalName="Afmeldings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c97f0-67b2-4126-9da0-0a1954ac0d8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69844E-335E-4DED-ADD6-93184FB58C38}">
  <ds:schemaRefs>
    <ds:schemaRef ds:uri="http://purl.org/dc/elements/1.1/"/>
    <ds:schemaRef ds:uri="http://schemas.microsoft.com/office/2006/metadata/properties"/>
    <ds:schemaRef ds:uri="623c97f0-67b2-4126-9da0-0a1954ac0d82"/>
    <ds:schemaRef ds:uri="http://purl.org/dc/terms/"/>
    <ds:schemaRef ds:uri="http://schemas.microsoft.com/office/2006/documentManagement/types"/>
    <ds:schemaRef ds:uri="http://purl.org/dc/dcmitype/"/>
    <ds:schemaRef ds:uri="http://schemas.microsoft.com/office/infopath/2007/PartnerControls"/>
    <ds:schemaRef ds:uri="57fa4b5b-ea80-44ef-afee-2194632d12a5"/>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09628A7-E387-4363-8012-D40E639527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fa4b5b-ea80-44ef-afee-2194632d12a5"/>
    <ds:schemaRef ds:uri="623c97f0-67b2-4126-9da0-0a1954ac0d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91A803E-3FBB-40E8-9FDC-DF06DEC08E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Tabel Stamgeg. JGD 2022 totaal</vt:lpstr>
      <vt:lpstr>JGD specialististisch</vt:lpstr>
      <vt:lpstr>Jeugd Hoog specialistisch</vt:lpstr>
      <vt:lpstr>Jeugd Verblijf</vt:lpstr>
      <vt:lpstr>versiebeheer</vt:lpstr>
    </vt:vector>
  </TitlesOfParts>
  <Manager/>
  <Company>Gemeente Eindhoven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 Stamgegevens Jeugd Regio Eindhoven vanaf 2022 versie 7</dc:title>
  <dc:subject/>
  <dc:creator>gemeente Eindhoven</dc:creator>
  <cp:keywords/>
  <dc:description/>
  <cp:lastModifiedBy>Inge van Duiven</cp:lastModifiedBy>
  <cp:revision/>
  <cp:lastPrinted>2021-07-09T14:38:37Z</cp:lastPrinted>
  <dcterms:created xsi:type="dcterms:W3CDTF">2020-02-11T15:55:05Z</dcterms:created>
  <dcterms:modified xsi:type="dcterms:W3CDTF">2022-03-14T12:38:18Z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0x01010033154B6C6E815F478D48850CD1B5A964</vt:lpwstr>
  </property>
</Properties>
</file>