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I:\_SEC\ISCM\07. ISCM Desk\01. Contractbeheer\Website Stamtabellen\Stamtabellen 2026\Stamtabellen Wmo\"/>
    </mc:Choice>
  </mc:AlternateContent>
  <xr:revisionPtr revIDLastSave="0" documentId="13_ncr:1_{26763815-B7FD-4CCF-88AB-8706B1EEB064}" xr6:coauthVersionLast="47" xr6:coauthVersionMax="47" xr10:uidLastSave="{00000000-0000-0000-0000-000000000000}"/>
  <bookViews>
    <workbookView xWindow="-28920" yWindow="-120" windowWidth="29040" windowHeight="15720" xr2:uid="{00000000-000D-0000-FFFF-FFFF00000000}"/>
  </bookViews>
  <sheets>
    <sheet name="Wmo begeleiding" sheetId="8" r:id="rId1"/>
    <sheet name="Wmo Beschermd wonen" sheetId="10" r:id="rId2"/>
    <sheet name="Wmo-Maatschappelijke opvang" sheetId="9" r:id="rId3"/>
    <sheet name="Wmo ADL" sheetId="7" r:id="rId4"/>
    <sheet name="Wmo Logeren" sheetId="6" r:id="rId5"/>
    <sheet name="Toelichting indexaties" sheetId="11" r:id="rId6"/>
    <sheet name="versiebeheer" sheetId="3" r:id="rId7"/>
  </sheets>
  <definedNames>
    <definedName name="_xlnm._FilterDatabase" localSheetId="3" hidden="1">'Wmo ADL'!$B$4:$T$6</definedName>
    <definedName name="_xlnm._FilterDatabase" localSheetId="0" hidden="1">'Wmo begeleiding'!$B$4:$T$19</definedName>
    <definedName name="_xlnm._FilterDatabase" localSheetId="1" hidden="1">'Wmo Beschermd wonen'!$B$4:$P$10</definedName>
    <definedName name="_xlnm._FilterDatabase" localSheetId="4" hidden="1">'Wmo Logeren'!$B$4:$S$6</definedName>
    <definedName name="_xlnm._FilterDatabase" localSheetId="2" hidden="1">'Wmo-Maatschappelijke opvang'!$B$4:$S$6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9" i="8" l="1"/>
  <c r="R18" i="8"/>
  <c r="Q6" i="8"/>
  <c r="Q7" i="8"/>
  <c r="Q8" i="8"/>
  <c r="Q9" i="8"/>
  <c r="Q10" i="8"/>
  <c r="Q11" i="8"/>
  <c r="U6" i="8"/>
  <c r="Q6" i="6"/>
  <c r="K12" i="10"/>
  <c r="L12" i="10" s="1"/>
  <c r="M12" i="10" s="1"/>
  <c r="N12" i="10" s="1"/>
  <c r="K13" i="10"/>
  <c r="L13" i="10" s="1"/>
  <c r="M13" i="10" s="1"/>
  <c r="N13" i="10" s="1"/>
  <c r="N7" i="10"/>
  <c r="N9" i="10"/>
  <c r="N10" i="10"/>
  <c r="Q19" i="8"/>
  <c r="Q18" i="8"/>
  <c r="Q16" i="8"/>
  <c r="Q15" i="8"/>
  <c r="Q14" i="8"/>
  <c r="Q13" i="8"/>
  <c r="V2" i="8"/>
  <c r="O6" i="6"/>
  <c r="P6" i="6" s="1"/>
  <c r="O6" i="7"/>
  <c r="P6" i="7" s="1"/>
  <c r="Q6" i="7" s="1"/>
  <c r="K10" i="10"/>
  <c r="L10" i="10" s="1"/>
  <c r="M10" i="10" s="1"/>
  <c r="K8" i="10"/>
  <c r="L8" i="10" s="1"/>
  <c r="M8" i="10" s="1"/>
  <c r="N8" i="10" s="1"/>
  <c r="K9" i="10"/>
  <c r="L9" i="10" s="1"/>
  <c r="M9" i="10" s="1"/>
  <c r="K7" i="10"/>
  <c r="L7" i="10" s="1"/>
  <c r="M7" i="10" s="1"/>
  <c r="K6" i="10"/>
  <c r="L6" i="10" s="1"/>
  <c r="M6" i="10" s="1"/>
  <c r="N6" i="10" s="1"/>
  <c r="L16" i="8" l="1"/>
  <c r="L15" i="8"/>
  <c r="L14" i="8"/>
  <c r="L13" i="8"/>
  <c r="L19" i="8"/>
  <c r="L18" i="8"/>
  <c r="L11" i="8"/>
  <c r="L10" i="8"/>
  <c r="L9" i="8"/>
  <c r="L7" i="8"/>
  <c r="L6" i="8"/>
  <c r="L6" i="7"/>
  <c r="L6" i="6"/>
</calcChain>
</file>

<file path=xl/sharedStrings.xml><?xml version="1.0" encoding="utf-8"?>
<sst xmlns="http://schemas.openxmlformats.org/spreadsheetml/2006/main" count="441" uniqueCount="191">
  <si>
    <t xml:space="preserve">De toegang zal onder behoud van de situatie van de inwoner de duur van de beschikking en het Volume bepalen. </t>
  </si>
  <si>
    <t>Wet/doelgroep</t>
  </si>
  <si>
    <t>Volume</t>
  </si>
  <si>
    <t>Eenheid</t>
  </si>
  <si>
    <t>Frequentie</t>
  </si>
  <si>
    <t xml:space="preserve">Inkoopvariant </t>
  </si>
  <si>
    <t>Opmerkingen/afspraken</t>
  </si>
  <si>
    <t xml:space="preserve">Extra uitleg SB </t>
  </si>
  <si>
    <t xml:space="preserve">Begeleiding bij het zelfstandig leven (midden) </t>
  </si>
  <si>
    <t>Wmo</t>
  </si>
  <si>
    <t>uur</t>
  </si>
  <si>
    <t>Totaal binnen geldigheidsduur beschikking</t>
  </si>
  <si>
    <t>inspanningsgericht</t>
  </si>
  <si>
    <t>Product is gebaseerd op 1 tot 3 uur per week begeleiding. 
Het te indiceren uren is tussen de 52 en 156 uur per jaar. 
De  beschikkingsduur is maximaal 12 maanden.
Indien aangetoond kan worden dat meerdere doelstellingen bereikt zijn, en er nog reële leerdoelen zijn, is een verlenging van maximaal 6 maanden mogelijk.</t>
  </si>
  <si>
    <t xml:space="preserve">Begeleiding bij het zelfstandig leven (zwaar)  </t>
  </si>
  <si>
    <t xml:space="preserve">Begeleiding extra </t>
  </si>
  <si>
    <t>Begeleiding langdurige stabiliteit midden</t>
  </si>
  <si>
    <t>Begeleiding langdurige stabiliteit zwaar</t>
  </si>
  <si>
    <t xml:space="preserve">aantal te indiceren </t>
  </si>
  <si>
    <t>Consultatie</t>
  </si>
  <si>
    <t>Maatwerkvoorziening dagbesteding GGZ</t>
  </si>
  <si>
    <t>GGZ - Geestelijke Gezondheidszorg. Voor inwoners met psychische, psychiatrische of psychosociale klachten, waaronder personen met een stoornis in het autisme spectrum.</t>
  </si>
  <si>
    <t>Aantal te indiceren (2 tot max 7 dagdelen per week)</t>
  </si>
  <si>
    <t>dagdeel
(= 3 uur)</t>
  </si>
  <si>
    <t xml:space="preserve">per week/ maand  </t>
  </si>
  <si>
    <t xml:space="preserve">Bij dit product moet je bij volume maximaal 2-7 dagdelen (= bij frequentie van een week) invullen. </t>
  </si>
  <si>
    <t>Maatwerkvoorziening dagbesteding NAH</t>
  </si>
  <si>
    <t xml:space="preserve">NAH - Niet Aangeboren Hersenletsel </t>
  </si>
  <si>
    <t>Maatwerkvoorziening dagbesteding (L)VB</t>
  </si>
  <si>
    <t xml:space="preserve">(L)VB - (Licht) Verstandelijke Beperking </t>
  </si>
  <si>
    <t>Maatwerkvoorziening dagbesteding PG (senioren)</t>
  </si>
  <si>
    <t xml:space="preserve">PG - Psychogeriatrische problematiek (senioren). </t>
  </si>
  <si>
    <t xml:space="preserve">Bij dit product moet je bij volume maximaal 2-7 dagdelen (= bij frequentie van een week) invullen.  </t>
  </si>
  <si>
    <t>nvt</t>
  </si>
  <si>
    <t>08A03</t>
  </si>
  <si>
    <t xml:space="preserve">Aantal te indiceren </t>
  </si>
  <si>
    <t>etmaal</t>
  </si>
  <si>
    <t>per week</t>
  </si>
  <si>
    <t xml:space="preserve">Voor Wmo dient er in voorkomende gevallen vervoer ingezet te worden bij maatwerkvoorziening dagbesteding en Wmo Dagbesteding Beschermd wonen voor de regio. </t>
  </si>
  <si>
    <t>08A04</t>
  </si>
  <si>
    <t>per week/maand/
totaal binnen geldigheidsduur beschikking</t>
  </si>
  <si>
    <t xml:space="preserve">Betreft een respijtvoorziening. 
De ondersteuning kan op jaarbasis maximaal 52 etmalen omvatten. Bij herindicaties dient altijd gekeken te worden hoeveel etmalen er al uitgenut zijn. </t>
  </si>
  <si>
    <t>Bij dit product kan maximaal 52 etmalen (= per jaar) ingevuld worden. Voorkeur van frequentie = binnen de geldigheidsduur van de beschikking.</t>
  </si>
  <si>
    <t>Wmo begeleiding ADL</t>
  </si>
  <si>
    <t>* Disclaimer: "Wij geven geen enkele garantie inzake de juistheid of de volledigheid. Denkt u een omissie of fout te zien in afwijking van de gegevens in uw (Raam)overeenkomst? Mail naar inkoopsociaaldomein@eindhoven.nl."</t>
  </si>
  <si>
    <t>Logeren Wmo</t>
  </si>
  <si>
    <t xml:space="preserve">Omschrijving producten </t>
  </si>
  <si>
    <t>Categorie</t>
  </si>
  <si>
    <t>10ZLM</t>
  </si>
  <si>
    <t>10ZLZ</t>
  </si>
  <si>
    <t>10BGE</t>
  </si>
  <si>
    <t>10BLM</t>
  </si>
  <si>
    <t>10BLZ</t>
  </si>
  <si>
    <t>10CON</t>
  </si>
  <si>
    <t>07MDG</t>
  </si>
  <si>
    <t>07MDP</t>
  </si>
  <si>
    <t>07MDN</t>
  </si>
  <si>
    <t>07MDL</t>
  </si>
  <si>
    <t xml:space="preserve">Het maximaal te indiceren aantal uren is 12 uur per indicatie. 
De duur van de beschikking is altijd 12 maanden. Er is geen ophoging van het aantal uren binnen deze 12 maanden mogelijk.  </t>
  </si>
  <si>
    <t>aantal te indiceren (max 12)</t>
  </si>
  <si>
    <t>De duur van de beschikking is maatwerk en kan maximaal voor onbepaalde tijd (=20 jaar) afgegeven worden.</t>
  </si>
  <si>
    <t>Bij dit product vult de toegang Eindhoven altijd 5 bij volume (= per week) in. Deze werkwijze is gekozen om continue aanpassingen in beschikkingen te voorkomen.</t>
  </si>
  <si>
    <t>aantal te indiceren (min. 52 en max. 156 uur per jaar)</t>
  </si>
  <si>
    <t>aantal te indiceren
(min. 156 en max. 260 uur per jaar)</t>
  </si>
  <si>
    <t xml:space="preserve">Aantal te indiceren
(max 68 uur)  </t>
  </si>
  <si>
    <t xml:space="preserve">Aantal te indiceren
(min. 52 en max. 156 uur per jaar)  </t>
  </si>
  <si>
    <t>BW</t>
  </si>
  <si>
    <t>Aantal te indiceren (= gelijk aan het aantal maanden van de duur van de beschikking)</t>
  </si>
  <si>
    <t>stuks (output)</t>
  </si>
  <si>
    <t>Bij dit product moet het aantal bij Volume altijd gelijk zijn aan het aantal maanden van de duur van de beschikking. De periode tussen de gewenste begin- en einddatum van de bestelling mag max 12 maanden zijn.     
Vermeld ook in het veld 'opmerkingen' de naam van de specialist BW waarmee je de casus hebt besproken.</t>
  </si>
  <si>
    <t>15</t>
  </si>
  <si>
    <t>Maximale beschikkingduur 12 maanden. 
Voorbeeld: 
12 maanden beschikking = 12 (Volume) stuks (Eenheid). 
6 maanden beschikking = 6 (Volume) stuks (Eenheid)</t>
  </si>
  <si>
    <t>Beschermd Wonen</t>
  </si>
  <si>
    <t xml:space="preserve">Wmo begeleiding </t>
  </si>
  <si>
    <t>Contract</t>
  </si>
  <si>
    <t>Wmo Maatwerkvoorziening dagbesteding</t>
  </si>
  <si>
    <t>Wmo Vervoer</t>
  </si>
  <si>
    <t>Beschermd wonen</t>
  </si>
  <si>
    <t>Maatschappelijke opvang</t>
  </si>
  <si>
    <t xml:space="preserve">Er kunnen maximaal ( MO gezin B en C) 20 lopende trajecten actief zijn. </t>
  </si>
  <si>
    <t xml:space="preserve">Tarief aanbieder conform inschrijving. </t>
  </si>
  <si>
    <t>totaal binnen de geldigheidsduur van de beschikking</t>
  </si>
  <si>
    <t>stuks (inspanning)</t>
  </si>
  <si>
    <t>16D06</t>
  </si>
  <si>
    <t>MO</t>
  </si>
  <si>
    <t>Maatschappelijke opvang Gezin B Ambulant</t>
  </si>
  <si>
    <t xml:space="preserve">10 capaciteitsplaatsen en 1 noodunit.
Maandelijkse totaalfactuur conform contract.
</t>
  </si>
  <si>
    <t xml:space="preserve">Gemiddelde beschikkingsduur: 9 maanden.
Toewijzing via regieteam binnen 15 werkdagen na intake. 
Er wordt een verstrekkingendossier opgeboekt voor de periode in maanden die voor het gezin ingeschat wordt. Indien het traject eerder beeindigd wordt dan rapporteerd het regieteam dat in het verstrekkingendossier waarbij men aangeeft of het een succesvolle of voortijdige beeindiging betreft en wordt de einddatum aangepast naar de feitlijke stopdatum. In overleg met het regieteam kan een verlenging afgesproken worden.  </t>
  </si>
  <si>
    <t>Taakgericht</t>
  </si>
  <si>
    <t>16D05</t>
  </si>
  <si>
    <t xml:space="preserve">Maatschappelijke opvang Gezin A Intramuraal </t>
  </si>
  <si>
    <t>Maandelijkse totaalfactuur conform contract,dus geen factureren middels berichtenverkeer.</t>
  </si>
  <si>
    <r>
      <rPr>
        <b/>
        <sz val="9"/>
        <rFont val="Arial"/>
        <family val="2"/>
      </rPr>
      <t>Geen gebruik berichtenverkeer.</t>
    </r>
    <r>
      <rPr>
        <sz val="9"/>
        <rFont val="Arial"/>
        <family val="2"/>
      </rPr>
      <t xml:space="preserve">
Gemiddelde duur 14 dagen.
Rechtmatigheidscheck door regieteam. Daarna is toegang geregeld. Check en terugkoppeling/registratie regieteam wordt gedaan op de dag dan men zicht meld bij het regieteam. </t>
    </r>
  </si>
  <si>
    <t>Maatschappelijke opvang Basisvoorziening</t>
  </si>
  <si>
    <t xml:space="preserve">Maximale beschikkingsduur: 24 maanden.
Toewijzing via regieteam binnen 15 werkdagen na intake. 
Er wordt standaard een toewijzing van 24 maanden afgegeven. Start en stopzorg- en stopzorgberichten worden gebruikt. 
Er wordt een gemeentelijk verstrekkingendossier opgeboekt voor de standaard duur van 24 maanden. Indien het traject eerder beeindigd wordt dan rapporteert het regieteam dat in het verstrekkingendossier waarbij men aangeeft of het een succesvolle of voortijdige beeindiging betreft en wordt de einddatum aangepast naar de feitlijke stopdatum. In overleg met het regieteam kan een verlenging afgesproken worden.  </t>
  </si>
  <si>
    <t>outputgericht (feitelijk taakgericht ingekocht)</t>
  </si>
  <si>
    <t>aantal te indiceren (24)</t>
  </si>
  <si>
    <t>16D03</t>
  </si>
  <si>
    <t>Maatschappelijke opvang C Maatwerkvoorziening</t>
  </si>
  <si>
    <t>16D02</t>
  </si>
  <si>
    <t>Maatschappelijke opvang B Maatwerkvoorziening</t>
  </si>
  <si>
    <t>16D01</t>
  </si>
  <si>
    <t>Maatschappelijke opvang A Maatwerkvoorziening</t>
  </si>
  <si>
    <t>Ingangsdatum tarief</t>
  </si>
  <si>
    <t>Sas Wmo - MO 2021</t>
  </si>
  <si>
    <t>Sas Wmo ondersteuning - Perceel 1 2022</t>
  </si>
  <si>
    <t>Sas Wmo ondersteuning 2022 - perceel 2 t/m 5 en open house Dagbesteding regio BW 2022</t>
  </si>
  <si>
    <t>Versiebeheer</t>
  </si>
  <si>
    <t>Wijziging</t>
  </si>
  <si>
    <t>Ingangsdatum</t>
  </si>
  <si>
    <t>versie 1</t>
  </si>
  <si>
    <t>Alles nieuw</t>
  </si>
  <si>
    <t xml:space="preserve">versie 2 </t>
  </si>
  <si>
    <t>Tarief/Eenheid  2022 inxcl. indexatie</t>
  </si>
  <si>
    <t>Tarief/Eenheid  2022 excl. indexatie</t>
  </si>
  <si>
    <t xml:space="preserve"> Productcode </t>
  </si>
  <si>
    <t xml:space="preserve">Er dient in uren gedeclareerd te worden. 
Raadpleeg de declaratieregels in het administratieprotocol voor directe en indirecte ureninzet. 
</t>
  </si>
  <si>
    <t xml:space="preserve">Er dient in uren gedeclareerd te worden. 
Raadpleeg de declaratieregels in het administratieprotocol voor directe en indirecte ureninzet. 
</t>
  </si>
  <si>
    <t xml:space="preserve">Er dient in uren gedeclareerd te worden. 
Raadpleeg de declaratieregels in het administratieprotocol voor directe en indirecte ureninzet. 
</t>
  </si>
  <si>
    <t xml:space="preserve">Het te indiceren maximaal aantal uren is 68. 
De beschikkingsduur is maximaal 4 maanden.
Deze  productcode mag enkel gebruikt worden als ophoging op een beschikking van 10ZLM of 10ZLZ of 10BLM of 10BLZ of  04W04 en kan niet los ingezet worden. Hier zit een strenge toets op. </t>
  </si>
  <si>
    <t xml:space="preserve">Product is gebaseerd op 1 tot 3 uur per week begeleiding. 
Het te indiceren uren is tussen de 52 en 156 uur per jaar. 
De duur van de beschikking is maatwerk en kan maximaal voor onbepaalde tijd (=20 jaar) afgegeven worden. 
Indien de indicatieduur langer dan 24 maanden is dan zal de gemeente per jaar in het systeem toegang geven voor het jaarbudget. </t>
  </si>
  <si>
    <t xml:space="preserve">Product is gebaseerd op 3 tot 5 uur per week begeleiding. 
Het te indiceren uren is tussen de 156 en 260 uur per jaar. 
De duur van de beschikking is maatwerk en kan maximaal voor onbepaalde tijd (=20 jaar) afgegeven worden. 
Indien de indicatieduur langer dan 24 maanden is dan zal de gemeente per jaar in het systeem toegang geven voor het jaarbudget. </t>
  </si>
  <si>
    <t xml:space="preserve">Sas Wmo ondersteuning 2022 - Perceel 2 </t>
  </si>
  <si>
    <t>Sas Wmo ondersteuning 2022 - Perceel 3</t>
  </si>
  <si>
    <t>Sas Wmo ondersteuning 2022 - Perceel 4</t>
  </si>
  <si>
    <t>Sas Wmo ondersteuning 2022 - Perceel 5</t>
  </si>
  <si>
    <t>Enkelvoudig onderhandse Wmo  procedure 2022</t>
  </si>
  <si>
    <t>Enkelvoudig onderhandse Wmo procedure 2022</t>
  </si>
  <si>
    <t>Aantal te indiceren (max 52)</t>
  </si>
  <si>
    <t xml:space="preserve">aantal te indiceren (max 8 uur per week) </t>
  </si>
  <si>
    <t>10ADL</t>
  </si>
  <si>
    <t>Vervoer inspanningsgericht</t>
  </si>
  <si>
    <t>Vervoer inspanningsgericht rolstoel</t>
  </si>
  <si>
    <t>versie 3</t>
  </si>
  <si>
    <t xml:space="preserve">Extra landelijke indexatie tarieven 2022 verwerkt </t>
  </si>
  <si>
    <t>04LOG</t>
  </si>
  <si>
    <t>Tarief/Eenheid  2022 incl. Extra landelijke  indexatie 1,02%, totaal 3,03%</t>
  </si>
  <si>
    <t>versie 4</t>
  </si>
  <si>
    <t>Dagbesteding BW regio is toegevoegd in het tabblad PDC Beschermd Wonen</t>
  </si>
  <si>
    <t>versie 5</t>
  </si>
  <si>
    <t>Tarief 2023</t>
  </si>
  <si>
    <r>
      <t xml:space="preserve">Maximale beschikkingsduur: 24 maanden.
Toewijzing via regieteam binnen 15 werkdagen na intake. 
Er wordt standaard een toewijzing van 24 maanden afgegeven. Start en stopzorg- en stopzorgberichten worden gebruikt. </t>
    </r>
    <r>
      <rPr>
        <sz val="9"/>
        <color rgb="FFFF0000"/>
        <rFont val="Arial"/>
        <family val="2"/>
      </rPr>
      <t xml:space="preserve">
</t>
    </r>
    <r>
      <rPr>
        <sz val="9"/>
        <rFont val="Arial"/>
        <family val="2"/>
      </rPr>
      <t>Er wordt een gemeentelijk verstrekkingendossier opgeboekt voor de standaard duur van 24 maanden. Indien het traject eerder beeindigd wordt dan rapporteert het regieteam dat in het verstrekkingendossier waarbij men aangeeft of het een succesvolle of voortijdige beeindiging betreft en wordt de einddatum aangepast naar de feitlijke stopdatum. In overleg met het regieteam kan een verlenging afgesproken worden</t>
    </r>
    <r>
      <rPr>
        <sz val="9"/>
        <color rgb="FFFF0000"/>
        <rFont val="Arial"/>
        <family val="2"/>
      </rPr>
      <t>.</t>
    </r>
  </si>
  <si>
    <t xml:space="preserve">Product is gebaseerd op 3 tot 5 uur per week begeleiding. 
Het te indiceren uren is tussen de 156 en 260 uur per jaar. 
De  beschikkingsduur is maximaal 12 maanden.
Er zijn geen verlengingsopties mogelijk. </t>
  </si>
  <si>
    <t xml:space="preserve">Er dient in uren gedeclareerd te worden. 
Raadpleeg de declaratieregels in het administratieprotocol voor directe en indirecte ureninzet. </t>
  </si>
  <si>
    <t xml:space="preserve">Het regieteam en aanbieder stellen de doelen van begeleiding vast en schatten de aantal benodigde maanden van begeleiding hiervoor  in.Toewijzing via regieteam wordt binnen 15 werkdagen na de intake afgegeven. De dienstverlening start direct in afwachting op de toewijzing na een mail van de regisseur. 
De gemiddelde duur van een traject indien er een intramuraal traject heeft plaatsgevonden is 15 maanden en als een gezin direct ambulant geplaats wordt is de gemiddelde beschikkingsduur 21 maanden. Start en stopzorg- en stopzorgberichten worden gebruikt. </t>
  </si>
  <si>
    <t>Wet</t>
  </si>
  <si>
    <t xml:space="preserve">Het maximaal te indiceren aantal uren is 8 per week. 
De duur van de beschikking is maatwerk en kan maximaal voor onbepaalde tijd (=20jaar) afgegeven worden. 
Indien de indicatieduur langer dan 24 maanden is dan zal de gemeente per jaar in het systeem toegang geven voor het jaarbudget. </t>
  </si>
  <si>
    <t xml:space="preserve">Begeleiding Zelfstandig Thuis
</t>
  </si>
  <si>
    <t>15ZTB</t>
  </si>
  <si>
    <t>Inspanningsgericht</t>
  </si>
  <si>
    <t>Beschermd Thuis 1</t>
  </si>
  <si>
    <t>15BT1</t>
  </si>
  <si>
    <t>Beschermd Thuis 2</t>
  </si>
  <si>
    <t>15BT2</t>
  </si>
  <si>
    <t>15BW1</t>
  </si>
  <si>
    <t>15BTW</t>
  </si>
  <si>
    <t>Bij dit product moet het aantal bij Volume altijd gelijk zijn aan het aantal maanden van de duur van de beschikking. De periode tussen de gewenste begin- en einddatum van de bestelling is altijd gelijk aan de betreffende BW indicatie en kan niet zonder BW indicatie afgegeven worden.      
Vermeld ook in het veld 'opmerkingen' de naam van de specialist BW waarmee je de casus hebt besproken.</t>
  </si>
  <si>
    <t>Tarief 2022</t>
  </si>
  <si>
    <t>Open House BW 2023</t>
  </si>
  <si>
    <t>Open House BW 2024</t>
  </si>
  <si>
    <t>Open House BW 2025</t>
  </si>
  <si>
    <t>Open House BW 2026</t>
  </si>
  <si>
    <t>Open House BW 2027</t>
  </si>
  <si>
    <t>Beschermd Thuis huisvestingscomponent</t>
  </si>
  <si>
    <t>versie 6</t>
  </si>
  <si>
    <t>Tarief 2024</t>
  </si>
  <si>
    <t xml:space="preserve">Indexatie tarieven 2022 verwerkt </t>
  </si>
  <si>
    <t>Indexatie tarieven 2023 verwerkt en nieuwe stamtabel BW per 2023 ingevoegd</t>
  </si>
  <si>
    <t>Wooncomponent vervangen door huisvestingscomponent</t>
  </si>
  <si>
    <t xml:space="preserve">Indexatie percentage </t>
  </si>
  <si>
    <t>Tarief/Eenheid  2022 
incl. Extra landelijke  indexatie 1,02%, totaal 3,03%</t>
  </si>
  <si>
    <t>Datum</t>
  </si>
  <si>
    <t>versie 7B</t>
  </si>
  <si>
    <t>Indexatie tarieven 2024 verwerkt ( In te richten declaratietarief voor 2024. inclusief 5,2% en eenmalig 2,9 % indexatie)</t>
  </si>
  <si>
    <t>Tarief 2025</t>
  </si>
  <si>
    <t>versie 8</t>
  </si>
  <si>
    <t>Indexatie verwerkt van 5,71% gecorrigeerd voor eenmalig 2024 -&gt; 2,87%</t>
  </si>
  <si>
    <t>versie 9</t>
  </si>
  <si>
    <t>tabblad Wmo begeleiding (regels 15 en 16); perceelnummers gecorrigeerd - 4 en 5 omgewisseld</t>
  </si>
  <si>
    <t>Tarief 2026</t>
  </si>
  <si>
    <t>versie 10</t>
  </si>
  <si>
    <t xml:space="preserve">Versie 10:  Tabel Stamgegevens PDC Wmo ondersteuning (begeleiding en dagbesteding) , Tarieven en administratieve afhandeling Wmo 2015 
(Deze versie vervangt alle voorgaande versies) </t>
  </si>
  <si>
    <t xml:space="preserve">Versie 10:  Tabel Stamgegevens PDC Wmo ondersteuning (begeleiding en dagbesteding) , Tarieven en administratieve afhandeling Wmo 2015  
(Deze versie vervangt alle voorgaande versies) </t>
  </si>
  <si>
    <t xml:space="preserve">Indexatie tarieven 2026 verwerkt </t>
  </si>
  <si>
    <t>Tarief 2026 +8%</t>
  </si>
  <si>
    <t>versie 11</t>
  </si>
  <si>
    <t>Verhoging begeleidingstarieven en dagbesteding ivm herijking</t>
  </si>
  <si>
    <t>Tarief 2026  besluit 12-03-2026</t>
  </si>
  <si>
    <t xml:space="preserve">Versie 12:  Tabel Stamgegevens PDC Wmo ondersteuning (begeleiding en dagbesteding) , Tarieven en administratieve afhandeling Wmo 2015
(Deze versie vervangt alle voorgaande versies) </t>
  </si>
  <si>
    <t>versie 12</t>
  </si>
  <si>
    <t>Product dagbesteding regio 07R03 verwijderd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</si>
</sst>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quot;€&quot;#,##0.00_);[Red]\(&quot;€&quot;#,##0.00\)"/>
    <numFmt numFmtId="165" formatCode="_(&quot;€&quot;* #,##0.00_);_(&quot;€&quot;* \(#,##0.00\);_(&quot;€&quot;* &quot;-&quot;??_);_(@_)"/>
    <numFmt numFmtId="166" formatCode="_(* #,##0.00_);_(* \(#,##0.00\);_(* &quot;-&quot;??_);_(@_)"/>
    <numFmt numFmtId="167" formatCode="&quot;€&quot;\ #,##0.00;[Red]&quot;€&quot;\ #,##0.00"/>
    <numFmt numFmtId="168" formatCode="_ [$€-2]\ * #,##0.00_ ;_ [$€-2]\ * \-#,##0.00_ ;_ [$€-2]\ * &quot;-&quot;??_ ;_ @_ "/>
    <numFmt numFmtId="169" formatCode="0.000000"/>
  </numFmts>
  <fonts count="17" x14ac:knownFonts="1">
    <font>
      <sz val="11"/>
      <color theme="1"/>
      <name val="Calibri"/>
      <family val="2"/>
      <scheme val="minor"/>
    </font>
    <font>
      <sz val="11"/>
      <color theme="1"/>
      <name val="Calibri"/>
      <family val="2"/>
      <scheme val="minor"/>
    </font>
    <font>
      <sz val="9"/>
      <name val="Calibri"/>
      <family val="2"/>
      <scheme val="minor"/>
    </font>
    <font>
      <sz val="9"/>
      <name val="Calibri"/>
      <family val="2"/>
    </font>
    <font>
      <sz val="10"/>
      <color indexed="8"/>
      <name val="Arial"/>
      <family val="2"/>
    </font>
    <font>
      <sz val="11"/>
      <color rgb="FF000000"/>
      <name val="Arial"/>
      <family val="2"/>
    </font>
    <font>
      <b/>
      <sz val="11"/>
      <name val="Calibri"/>
      <family val="2"/>
    </font>
    <font>
      <b/>
      <sz val="11"/>
      <color theme="0"/>
      <name val="Calibri"/>
      <family val="2"/>
      <scheme val="minor"/>
    </font>
    <font>
      <b/>
      <sz val="14"/>
      <name val="Calibri"/>
      <family val="2"/>
      <scheme val="minor"/>
    </font>
    <font>
      <sz val="8"/>
      <name val="Calibri"/>
      <family val="2"/>
      <scheme val="minor"/>
    </font>
    <font>
      <sz val="9"/>
      <name val="Arial"/>
      <family val="2"/>
    </font>
    <font>
      <b/>
      <sz val="9"/>
      <name val="Arial"/>
      <family val="2"/>
    </font>
    <font>
      <sz val="9"/>
      <color rgb="FFFF0000"/>
      <name val="Arial"/>
      <family val="2"/>
    </font>
    <font>
      <b/>
      <sz val="11"/>
      <color theme="1"/>
      <name val="Calibri"/>
      <family val="2"/>
      <scheme val="minor"/>
    </font>
    <font>
      <b/>
      <sz val="9"/>
      <name val="Calibri"/>
      <family val="2"/>
      <scheme val="minor"/>
    </font>
    <font>
      <b/>
      <sz val="9"/>
      <name val="Calibri"/>
      <family val="2"/>
    </font>
    <font>
      <sz val="11"/>
      <name val="Calibri"/>
      <family val="2"/>
    </font>
  </fonts>
  <fills count="8">
    <fill>
      <patternFill patternType="none"/>
    </fill>
    <fill>
      <patternFill patternType="gray125"/>
    </fill>
    <fill>
      <patternFill patternType="solid">
        <fgColor rgb="FFFFFFFF"/>
        <bgColor rgb="FF000000"/>
      </patternFill>
    </fill>
    <fill>
      <patternFill patternType="solid">
        <fgColor rgb="FFEEECE1"/>
        <bgColor indexed="64"/>
      </patternFill>
    </fill>
    <fill>
      <patternFill patternType="solid">
        <fgColor theme="5" tint="-0.249977111117893"/>
        <bgColor indexed="64"/>
      </patternFill>
    </fill>
    <fill>
      <patternFill patternType="solid">
        <fgColor theme="9"/>
        <bgColor indexed="64"/>
      </patternFill>
    </fill>
    <fill>
      <patternFill patternType="solid">
        <fgColor theme="5" tint="0.39997558519241921"/>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style="thin">
        <color rgb="FF000000"/>
      </top>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4"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2" fillId="0" borderId="1" xfId="0" applyFont="1" applyBorder="1" applyAlignment="1">
      <alignment vertical="top" wrapText="1"/>
    </xf>
    <xf numFmtId="0" fontId="3" fillId="0" borderId="2" xfId="0" applyFont="1" applyBorder="1" applyAlignment="1">
      <alignment vertical="top" wrapText="1"/>
    </xf>
    <xf numFmtId="49" fontId="2" fillId="0" borderId="1" xfId="0" applyNumberFormat="1" applyFont="1" applyBorder="1" applyAlignment="1">
      <alignment horizontal="right" vertical="top" wrapText="1"/>
    </xf>
    <xf numFmtId="0" fontId="3" fillId="0" borderId="1" xfId="1" quotePrefix="1" applyFont="1" applyBorder="1" applyAlignment="1">
      <alignment vertical="top" wrapText="1"/>
    </xf>
    <xf numFmtId="0" fontId="5" fillId="0" borderId="0" xfId="0" applyFont="1" applyAlignment="1">
      <alignment vertical="center"/>
    </xf>
    <xf numFmtId="0" fontId="2" fillId="0" borderId="1" xfId="0" applyFont="1" applyBorder="1" applyAlignment="1">
      <alignment horizontal="right" vertical="top" wrapText="1"/>
    </xf>
    <xf numFmtId="0" fontId="2" fillId="0" borderId="5" xfId="0" applyFont="1" applyBorder="1" applyAlignment="1">
      <alignment vertical="top" wrapText="1"/>
    </xf>
    <xf numFmtId="0" fontId="3" fillId="0" borderId="6" xfId="0" applyFont="1" applyBorder="1" applyAlignment="1">
      <alignment vertical="top" wrapText="1"/>
    </xf>
    <xf numFmtId="0" fontId="2" fillId="0" borderId="4" xfId="0" applyFont="1" applyBorder="1" applyAlignment="1">
      <alignment vertical="top" wrapText="1"/>
    </xf>
    <xf numFmtId="0" fontId="3" fillId="0" borderId="7" xfId="1" quotePrefix="1" applyFont="1" applyBorder="1" applyAlignment="1">
      <alignment vertical="top" wrapText="1"/>
    </xf>
    <xf numFmtId="0" fontId="2" fillId="0" borderId="8" xfId="0" applyFont="1" applyBorder="1" applyAlignment="1">
      <alignment vertical="top" wrapText="1"/>
    </xf>
    <xf numFmtId="0" fontId="2" fillId="0" borderId="3" xfId="0" applyFont="1" applyBorder="1" applyAlignment="1">
      <alignment vertical="top" wrapText="1"/>
    </xf>
    <xf numFmtId="164" fontId="6" fillId="2" borderId="10" xfId="0" applyNumberFormat="1" applyFont="1" applyFill="1" applyBorder="1" applyAlignment="1">
      <alignment wrapText="1"/>
    </xf>
    <xf numFmtId="49" fontId="2" fillId="0" borderId="2" xfId="0" applyNumberFormat="1" applyFont="1" applyBorder="1" applyAlignment="1">
      <alignment horizontal="right" vertical="top" wrapText="1"/>
    </xf>
    <xf numFmtId="0" fontId="2" fillId="0" borderId="2" xfId="0" applyFont="1" applyBorder="1" applyAlignment="1">
      <alignment vertical="top" wrapText="1"/>
    </xf>
    <xf numFmtId="0" fontId="2" fillId="0" borderId="12" xfId="0" applyFont="1" applyBorder="1" applyAlignment="1">
      <alignment vertical="top" wrapText="1"/>
    </xf>
    <xf numFmtId="0" fontId="3" fillId="0" borderId="2" xfId="1" quotePrefix="1" applyFont="1" applyBorder="1" applyAlignment="1">
      <alignment vertical="top" wrapText="1"/>
    </xf>
    <xf numFmtId="0" fontId="3" fillId="3" borderId="2" xfId="0" applyFont="1" applyFill="1" applyBorder="1" applyAlignment="1">
      <alignment vertical="top" wrapText="1"/>
    </xf>
    <xf numFmtId="0" fontId="2" fillId="0" borderId="9" xfId="0" applyFont="1" applyBorder="1" applyAlignment="1">
      <alignment vertical="top" wrapText="1"/>
    </xf>
    <xf numFmtId="0" fontId="7" fillId="4" borderId="13" xfId="0" applyFont="1" applyFill="1" applyBorder="1" applyAlignment="1">
      <alignment vertical="top" wrapText="1"/>
    </xf>
    <xf numFmtId="164" fontId="6" fillId="2" borderId="14" xfId="0" applyNumberFormat="1" applyFont="1" applyFill="1" applyBorder="1" applyAlignment="1">
      <alignment wrapText="1"/>
    </xf>
    <xf numFmtId="164" fontId="6" fillId="2" borderId="15" xfId="0" applyNumberFormat="1" applyFont="1" applyFill="1" applyBorder="1" applyAlignment="1">
      <alignment wrapText="1"/>
    </xf>
    <xf numFmtId="164" fontId="6" fillId="2" borderId="8" xfId="0" applyNumberFormat="1" applyFont="1" applyFill="1" applyBorder="1" applyAlignment="1">
      <alignment wrapText="1"/>
    </xf>
    <xf numFmtId="164" fontId="6" fillId="2" borderId="16" xfId="0" applyNumberFormat="1" applyFont="1" applyFill="1" applyBorder="1" applyAlignment="1">
      <alignment wrapText="1"/>
    </xf>
    <xf numFmtId="0" fontId="7" fillId="4" borderId="17" xfId="0" applyFont="1" applyFill="1" applyBorder="1" applyAlignment="1">
      <alignment vertical="top" wrapText="1"/>
    </xf>
    <xf numFmtId="14" fontId="2" fillId="0" borderId="1" xfId="0" applyNumberFormat="1" applyFont="1" applyBorder="1" applyAlignment="1">
      <alignment vertical="top" wrapText="1"/>
    </xf>
    <xf numFmtId="14" fontId="2" fillId="0" borderId="10" xfId="0" applyNumberFormat="1" applyFont="1" applyBorder="1" applyAlignment="1">
      <alignment vertical="top" wrapText="1"/>
    </xf>
    <xf numFmtId="14" fontId="2" fillId="0" borderId="2" xfId="0" applyNumberFormat="1" applyFont="1" applyBorder="1" applyAlignment="1">
      <alignment vertical="top" wrapText="1"/>
    </xf>
    <xf numFmtId="0" fontId="3" fillId="3" borderId="6" xfId="0" applyFont="1" applyFill="1" applyBorder="1" applyAlignment="1">
      <alignment vertical="top" wrapText="1"/>
    </xf>
    <xf numFmtId="0" fontId="2" fillId="0" borderId="16" xfId="0" applyFont="1" applyBorder="1" applyAlignment="1">
      <alignment vertical="top" wrapText="1"/>
    </xf>
    <xf numFmtId="0" fontId="10" fillId="0" borderId="2" xfId="0" applyFont="1" applyBorder="1" applyAlignment="1">
      <alignment horizontal="left" vertical="top" wrapText="1"/>
    </xf>
    <xf numFmtId="0" fontId="3" fillId="0" borderId="2" xfId="0" applyFont="1" applyBorder="1" applyAlignment="1">
      <alignment horizontal="right" vertical="top" wrapText="1"/>
    </xf>
    <xf numFmtId="0" fontId="0" fillId="0" borderId="0" xfId="0" applyAlignment="1">
      <alignment vertical="top" wrapText="1"/>
    </xf>
    <xf numFmtId="0" fontId="2" fillId="0" borderId="7" xfId="0" applyFont="1" applyBorder="1" applyAlignment="1">
      <alignment vertical="top" wrapText="1"/>
    </xf>
    <xf numFmtId="0" fontId="2" fillId="0" borderId="7" xfId="0" applyFont="1" applyBorder="1" applyAlignment="1">
      <alignment horizontal="right" vertical="top" wrapText="1"/>
    </xf>
    <xf numFmtId="14" fontId="2" fillId="0" borderId="7" xfId="0" applyNumberFormat="1" applyFont="1" applyBorder="1" applyAlignment="1">
      <alignment vertical="top" wrapText="1"/>
    </xf>
    <xf numFmtId="0" fontId="2" fillId="0" borderId="10" xfId="0" applyFont="1" applyBorder="1" applyAlignment="1">
      <alignment vertical="top" wrapText="1"/>
    </xf>
    <xf numFmtId="0" fontId="2" fillId="0" borderId="20" xfId="0" applyFont="1" applyBorder="1" applyAlignment="1">
      <alignment vertical="top" wrapText="1"/>
    </xf>
    <xf numFmtId="0" fontId="2" fillId="0" borderId="2" xfId="0" applyFont="1" applyBorder="1" applyAlignment="1">
      <alignment horizontal="right" vertical="top" wrapText="1"/>
    </xf>
    <xf numFmtId="0" fontId="0" fillId="0" borderId="2" xfId="0" applyBorder="1"/>
    <xf numFmtId="0" fontId="13" fillId="6" borderId="21" xfId="0" applyFont="1" applyFill="1" applyBorder="1"/>
    <xf numFmtId="0" fontId="13" fillId="6" borderId="22" xfId="0" applyFont="1" applyFill="1" applyBorder="1"/>
    <xf numFmtId="0" fontId="13" fillId="6" borderId="23" xfId="0" applyFont="1" applyFill="1" applyBorder="1"/>
    <xf numFmtId="0" fontId="0" fillId="0" borderId="1" xfId="0" applyBorder="1"/>
    <xf numFmtId="164" fontId="6" fillId="2" borderId="1" xfId="0" applyNumberFormat="1" applyFont="1" applyFill="1" applyBorder="1" applyAlignment="1">
      <alignment wrapText="1"/>
    </xf>
    <xf numFmtId="0" fontId="3" fillId="3" borderId="1" xfId="0" applyFont="1" applyFill="1" applyBorder="1" applyAlignment="1">
      <alignment vertical="top" wrapText="1"/>
    </xf>
    <xf numFmtId="0" fontId="3" fillId="0" borderId="1" xfId="0" applyFont="1" applyBorder="1" applyAlignment="1">
      <alignment vertical="top" wrapText="1"/>
    </xf>
    <xf numFmtId="164" fontId="6" fillId="2" borderId="24" xfId="0" applyNumberFormat="1" applyFont="1" applyFill="1" applyBorder="1" applyAlignment="1">
      <alignment wrapText="1"/>
    </xf>
    <xf numFmtId="164" fontId="6" fillId="2" borderId="0" xfId="0" applyNumberFormat="1" applyFont="1" applyFill="1" applyAlignment="1">
      <alignment wrapText="1"/>
    </xf>
    <xf numFmtId="164" fontId="6" fillId="2" borderId="5" xfId="0" applyNumberFormat="1" applyFont="1" applyFill="1" applyBorder="1" applyAlignment="1">
      <alignment wrapText="1"/>
    </xf>
    <xf numFmtId="164" fontId="6" fillId="2" borderId="25" xfId="0" applyNumberFormat="1" applyFont="1" applyFill="1" applyBorder="1" applyAlignment="1">
      <alignment wrapText="1"/>
    </xf>
    <xf numFmtId="164" fontId="6" fillId="2" borderId="1" xfId="0" applyNumberFormat="1" applyFont="1" applyFill="1" applyBorder="1" applyAlignment="1">
      <alignment vertical="top" wrapText="1"/>
    </xf>
    <xf numFmtId="164" fontId="14" fillId="0" borderId="5" xfId="0" applyNumberFormat="1" applyFont="1" applyBorder="1" applyAlignment="1">
      <alignment vertical="top" wrapText="1"/>
    </xf>
    <xf numFmtId="164" fontId="15" fillId="2" borderId="1" xfId="0" applyNumberFormat="1" applyFont="1" applyFill="1" applyBorder="1" applyAlignment="1">
      <alignment vertical="top" wrapText="1"/>
    </xf>
    <xf numFmtId="164" fontId="15" fillId="0" borderId="1" xfId="0" applyNumberFormat="1" applyFont="1" applyBorder="1" applyAlignment="1">
      <alignment vertical="top" wrapText="1"/>
    </xf>
    <xf numFmtId="164" fontId="6" fillId="0" borderId="12" xfId="0" applyNumberFormat="1" applyFont="1" applyBorder="1" applyAlignment="1">
      <alignment wrapText="1"/>
    </xf>
    <xf numFmtId="164" fontId="6" fillId="0" borderId="1" xfId="0" applyNumberFormat="1" applyFont="1" applyBorder="1" applyAlignment="1">
      <alignment wrapText="1"/>
    </xf>
    <xf numFmtId="0" fontId="0" fillId="0" borderId="27" xfId="0" applyBorder="1"/>
    <xf numFmtId="0" fontId="0" fillId="0" borderId="28" xfId="0" applyBorder="1"/>
    <xf numFmtId="0" fontId="0" fillId="0" borderId="29" xfId="0" applyBorder="1"/>
    <xf numFmtId="10" fontId="13" fillId="7" borderId="3" xfId="0" applyNumberFormat="1" applyFont="1" applyFill="1" applyBorder="1"/>
    <xf numFmtId="0" fontId="0" fillId="5" borderId="26" xfId="0" applyFill="1" applyBorder="1"/>
    <xf numFmtId="15" fontId="0" fillId="0" borderId="30" xfId="0" applyNumberFormat="1" applyBorder="1"/>
    <xf numFmtId="15" fontId="0" fillId="0" borderId="31" xfId="0" applyNumberFormat="1" applyBorder="1"/>
    <xf numFmtId="0" fontId="0" fillId="0" borderId="11" xfId="0" applyBorder="1"/>
    <xf numFmtId="0" fontId="0" fillId="0" borderId="1" xfId="0" applyBorder="1" applyAlignment="1">
      <alignment vertical="top" wrapText="1"/>
    </xf>
    <xf numFmtId="10" fontId="0" fillId="0" borderId="0" xfId="0" applyNumberFormat="1"/>
    <xf numFmtId="164" fontId="15" fillId="0" borderId="3" xfId="0" applyNumberFormat="1" applyFont="1" applyBorder="1" applyAlignment="1">
      <alignment vertical="top" wrapText="1"/>
    </xf>
    <xf numFmtId="14" fontId="0" fillId="0" borderId="32" xfId="0" applyNumberFormat="1" applyBorder="1"/>
    <xf numFmtId="0" fontId="0" fillId="0" borderId="33" xfId="0" applyBorder="1"/>
    <xf numFmtId="14" fontId="0" fillId="0" borderId="13" xfId="0" applyNumberFormat="1" applyBorder="1"/>
    <xf numFmtId="10" fontId="13" fillId="0" borderId="3" xfId="0" applyNumberFormat="1" applyFont="1" applyBorder="1"/>
    <xf numFmtId="167" fontId="0" fillId="0" borderId="1" xfId="0" applyNumberFormat="1" applyBorder="1"/>
    <xf numFmtId="164" fontId="6" fillId="0" borderId="2" xfId="0" applyNumberFormat="1" applyFont="1" applyBorder="1" applyAlignment="1">
      <alignment wrapText="1"/>
    </xf>
    <xf numFmtId="44" fontId="16" fillId="0" borderId="2" xfId="4" applyNumberFormat="1" applyFont="1" applyFill="1" applyBorder="1" applyAlignment="1">
      <alignment wrapText="1"/>
    </xf>
    <xf numFmtId="44" fontId="16" fillId="0" borderId="2" xfId="4" applyNumberFormat="1" applyFont="1" applyFill="1" applyBorder="1" applyAlignment="1">
      <alignment vertical="top" wrapText="1"/>
    </xf>
    <xf numFmtId="168" fontId="15" fillId="0" borderId="3" xfId="4" applyNumberFormat="1" applyFont="1" applyFill="1" applyBorder="1" applyAlignment="1">
      <alignment vertical="top" wrapText="1"/>
    </xf>
    <xf numFmtId="164" fontId="6" fillId="0" borderId="16" xfId="0" applyNumberFormat="1" applyFont="1" applyBorder="1" applyAlignment="1">
      <alignment wrapText="1"/>
    </xf>
    <xf numFmtId="169" fontId="0" fillId="0" borderId="0" xfId="0" applyNumberFormat="1"/>
    <xf numFmtId="167" fontId="0" fillId="0" borderId="3" xfId="0" applyNumberFormat="1" applyBorder="1"/>
    <xf numFmtId="167" fontId="0" fillId="0" borderId="9" xfId="0" applyNumberFormat="1" applyBorder="1"/>
    <xf numFmtId="167" fontId="0" fillId="0" borderId="12" xfId="0" applyNumberFormat="1" applyBorder="1"/>
    <xf numFmtId="0" fontId="2" fillId="0" borderId="11" xfId="0" applyFont="1" applyBorder="1" applyAlignment="1">
      <alignment horizontal="center" vertical="top" wrapText="1"/>
    </xf>
    <xf numFmtId="0" fontId="7" fillId="4" borderId="18" xfId="0" applyFont="1" applyFill="1" applyBorder="1" applyAlignment="1">
      <alignment horizontal="center" vertical="top" wrapText="1"/>
    </xf>
    <xf numFmtId="0" fontId="7" fillId="4" borderId="0" xfId="0" applyFont="1" applyFill="1" applyAlignment="1">
      <alignment horizontal="center" vertical="top" wrapText="1"/>
    </xf>
    <xf numFmtId="0" fontId="7" fillId="4" borderId="19" xfId="0" applyFont="1" applyFill="1" applyBorder="1" applyAlignment="1">
      <alignment horizontal="center" vertical="top" wrapText="1"/>
    </xf>
    <xf numFmtId="0" fontId="8" fillId="5" borderId="10" xfId="0" applyFont="1" applyFill="1" applyBorder="1" applyAlignment="1">
      <alignment horizontal="left" vertical="top" wrapText="1"/>
    </xf>
    <xf numFmtId="0" fontId="8" fillId="5" borderId="16" xfId="0" applyFont="1" applyFill="1" applyBorder="1" applyAlignment="1">
      <alignment horizontal="left" vertical="top" wrapText="1"/>
    </xf>
    <xf numFmtId="0" fontId="8" fillId="5" borderId="12"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Alignment="1">
      <alignment horizontal="left" vertical="top" wrapText="1"/>
    </xf>
    <xf numFmtId="0" fontId="2" fillId="0" borderId="0" xfId="0" applyFont="1" applyAlignment="1">
      <alignment horizontal="center" vertical="top" wrapText="1"/>
    </xf>
  </cellXfs>
  <cellStyles count="5">
    <cellStyle name="Komma 2" xfId="2" xr:uid="{00000000-0005-0000-0000-000000000000}"/>
    <cellStyle name="Procent" xfId="4" builtinId="5"/>
    <cellStyle name="Standaard" xfId="0" builtinId="0"/>
    <cellStyle name="Standaard_Blad1" xfId="1" xr:uid="{00000000-0005-0000-0000-000002000000}"/>
    <cellStyle name="Valuta 2" xfId="3" xr:uid="{00000000-0005-0000-0000-000004000000}"/>
  </cellStyles>
  <dxfs count="0"/>
  <tableStyles count="0" defaultTableStyle="TableStyleMedium2" defaultPivotStyle="PivotStyleLight16"/>
  <colors>
    <mruColors>
      <color rgb="FF990000"/>
      <color rgb="FF752B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184898</xdr:colOff>
      <xdr:row>1</xdr:row>
      <xdr:rowOff>82923</xdr:rowOff>
    </xdr:from>
    <xdr:to>
      <xdr:col>0</xdr:col>
      <xdr:colOff>1078176</xdr:colOff>
      <xdr:row>1</xdr:row>
      <xdr:rowOff>411291</xdr:rowOff>
    </xdr:to>
    <xdr:pic>
      <xdr:nvPicPr>
        <xdr:cNvPr id="2" name="Afbeelding 1" descr="Beschrijving: Beschrijving: logo_ehv_mail">
          <a:extLst>
            <a:ext uri="{FF2B5EF4-FFF2-40B4-BE49-F238E27FC236}">
              <a16:creationId xmlns:a16="http://schemas.microsoft.com/office/drawing/2014/main" id="{484890FD-F7F3-4608-998C-315F50318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993" y="180078"/>
          <a:ext cx="897088" cy="32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184898</xdr:colOff>
      <xdr:row>1</xdr:row>
      <xdr:rowOff>82923</xdr:rowOff>
    </xdr:from>
    <xdr:to>
      <xdr:col>0</xdr:col>
      <xdr:colOff>1078176</xdr:colOff>
      <xdr:row>1</xdr:row>
      <xdr:rowOff>411291</xdr:rowOff>
    </xdr:to>
    <xdr:pic>
      <xdr:nvPicPr>
        <xdr:cNvPr id="2" name="Afbeelding 1" descr="Beschrijving: Beschrijving: logo_ehv_mail">
          <a:extLst>
            <a:ext uri="{FF2B5EF4-FFF2-40B4-BE49-F238E27FC236}">
              <a16:creationId xmlns:a16="http://schemas.microsoft.com/office/drawing/2014/main" id="{80986868-B3FC-478E-A641-B8BD43BF52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23" y="190873"/>
          <a:ext cx="893278" cy="322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181723</xdr:colOff>
      <xdr:row>1</xdr:row>
      <xdr:rowOff>86098</xdr:rowOff>
    </xdr:from>
    <xdr:to>
      <xdr:col>0</xdr:col>
      <xdr:colOff>1152525</xdr:colOff>
      <xdr:row>1</xdr:row>
      <xdr:rowOff>408116</xdr:rowOff>
    </xdr:to>
    <xdr:pic>
      <xdr:nvPicPr>
        <xdr:cNvPr id="2" name="Afbeelding 1" descr="Beschrijving: Beschrijving: logo_ehv_mail">
          <a:extLst>
            <a:ext uri="{FF2B5EF4-FFF2-40B4-BE49-F238E27FC236}">
              <a16:creationId xmlns:a16="http://schemas.microsoft.com/office/drawing/2014/main" id="{4D2FD14E-7C75-407D-A99E-C85A35BDB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23" y="190873"/>
          <a:ext cx="970802" cy="322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184898</xdr:colOff>
      <xdr:row>1</xdr:row>
      <xdr:rowOff>82923</xdr:rowOff>
    </xdr:from>
    <xdr:to>
      <xdr:col>0</xdr:col>
      <xdr:colOff>1078176</xdr:colOff>
      <xdr:row>1</xdr:row>
      <xdr:rowOff>411291</xdr:rowOff>
    </xdr:to>
    <xdr:pic>
      <xdr:nvPicPr>
        <xdr:cNvPr id="2" name="Afbeelding 1" descr="Beschrijving: Beschrijving: logo_ehv_mail">
          <a:extLst>
            <a:ext uri="{FF2B5EF4-FFF2-40B4-BE49-F238E27FC236}">
              <a16:creationId xmlns:a16="http://schemas.microsoft.com/office/drawing/2014/main" id="{929E0E8F-FB8D-4E95-A53F-D1C8933AC0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993" y="180078"/>
          <a:ext cx="897088" cy="32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184898</xdr:colOff>
      <xdr:row>1</xdr:row>
      <xdr:rowOff>82923</xdr:rowOff>
    </xdr:from>
    <xdr:to>
      <xdr:col>0</xdr:col>
      <xdr:colOff>1078176</xdr:colOff>
      <xdr:row>1</xdr:row>
      <xdr:rowOff>411291</xdr:rowOff>
    </xdr:to>
    <xdr:pic>
      <xdr:nvPicPr>
        <xdr:cNvPr id="2" name="Afbeelding 1" descr="Beschrijving: Beschrijving: logo_ehv_mail">
          <a:extLst>
            <a:ext uri="{FF2B5EF4-FFF2-40B4-BE49-F238E27FC236}">
              <a16:creationId xmlns:a16="http://schemas.microsoft.com/office/drawing/2014/main" id="{30DA7013-D930-4380-A8ED-F64C8EE9A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993" y="180078"/>
          <a:ext cx="897088" cy="32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8</xdr:col>
      <xdr:colOff>238125</xdr:colOff>
      <xdr:row>18</xdr:row>
      <xdr:rowOff>59690</xdr:rowOff>
    </xdr:to>
    <xdr:pic>
      <xdr:nvPicPr>
        <xdr:cNvPr id="2" name="Afbeelding 1" descr="Afbeelding met tekst, Lettertype, schermopname, nummer&#10;&#10;Automatisch gegenereerde beschrijving">
          <a:extLst>
            <a:ext uri="{FF2B5EF4-FFF2-40B4-BE49-F238E27FC236}">
              <a16:creationId xmlns:a16="http://schemas.microsoft.com/office/drawing/2014/main" id="{7FE8F532-8BDD-BE97-B3AF-9FBE61459C38}"/>
            </a:ext>
          </a:extLst>
        </xdr:cNvPr>
        <xdr:cNvPicPr>
          <a:picLocks noChangeAspect="1"/>
        </xdr:cNvPicPr>
      </xdr:nvPicPr>
      <xdr:blipFill>
        <a:blip xmlns:r="http://schemas.openxmlformats.org/officeDocument/2006/relationships" r:embed="rId1"/>
        <a:stretch>
          <a:fillRect/>
        </a:stretch>
      </xdr:blipFill>
      <xdr:spPr>
        <a:xfrm>
          <a:off x="609600" y="2076450"/>
          <a:ext cx="4499610" cy="7924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5F43E-9EA3-4E1E-BBA5-6D015641805F}">
  <sheetPr>
    <tabColor theme="5" tint="0.79998168889431442"/>
    <pageSetUpPr fitToPage="1"/>
  </sheetPr>
  <dimension ref="A1:V21"/>
  <sheetViews>
    <sheetView tabSelected="1" zoomScale="90" zoomScaleNormal="90" workbookViewId="0">
      <pane ySplit="4" topLeftCell="A5" activePane="bottomLeft" state="frozen"/>
      <selection activeCell="C1" sqref="C1"/>
      <selection pane="bottomLeft" activeCell="A2" sqref="A2:T2"/>
    </sheetView>
  </sheetViews>
  <sheetFormatPr defaultRowHeight="14.5" x14ac:dyDescent="0.35"/>
  <cols>
    <col min="1" max="1" width="18.81640625" customWidth="1"/>
    <col min="2" max="2" width="23" customWidth="1"/>
    <col min="3" max="3" width="19.81640625" customWidth="1"/>
    <col min="4" max="4" width="13.1796875" customWidth="1"/>
    <col min="5" max="5" width="9.54296875" customWidth="1"/>
    <col min="6" max="6" width="16.81640625" customWidth="1"/>
    <col min="7" max="7" width="8.1796875" customWidth="1"/>
    <col min="8" max="8" width="14" customWidth="1"/>
    <col min="9" max="9" width="16.1796875" bestFit="1" customWidth="1"/>
    <col min="10" max="10" width="8.1796875" hidden="1" customWidth="1"/>
    <col min="11" max="12" width="14.1796875" hidden="1" customWidth="1"/>
    <col min="13" max="13" width="16.54296875" hidden="1" customWidth="1"/>
    <col min="14" max="16" width="14.1796875" hidden="1" customWidth="1"/>
    <col min="17" max="18" width="14.1796875" customWidth="1"/>
    <col min="19" max="19" width="49.453125" customWidth="1"/>
    <col min="20" max="20" width="48.6328125" customWidth="1"/>
    <col min="21" max="21" width="41" customWidth="1"/>
  </cols>
  <sheetData>
    <row r="1" spans="1:22" ht="8.25" customHeight="1" x14ac:dyDescent="0.35"/>
    <row r="2" spans="1:22" ht="37.5" customHeight="1" x14ac:dyDescent="0.35">
      <c r="A2" s="84" t="s">
        <v>188</v>
      </c>
      <c r="B2" s="85"/>
      <c r="C2" s="85"/>
      <c r="D2" s="85"/>
      <c r="E2" s="85"/>
      <c r="F2" s="85"/>
      <c r="G2" s="85"/>
      <c r="H2" s="85"/>
      <c r="I2" s="85"/>
      <c r="J2" s="85"/>
      <c r="K2" s="85"/>
      <c r="L2" s="85"/>
      <c r="M2" s="85"/>
      <c r="N2" s="85"/>
      <c r="O2" s="85"/>
      <c r="P2" s="85"/>
      <c r="Q2" s="85"/>
      <c r="R2" s="85"/>
      <c r="S2" s="85"/>
      <c r="T2" s="86"/>
      <c r="V2" s="67">
        <f>'Toelichting indexaties'!E5</f>
        <v>2.87E-2</v>
      </c>
    </row>
    <row r="3" spans="1:22" ht="18" customHeight="1" x14ac:dyDescent="0.35">
      <c r="A3" s="84" t="s">
        <v>0</v>
      </c>
      <c r="B3" s="85"/>
      <c r="C3" s="85"/>
      <c r="D3" s="85"/>
      <c r="E3" s="85"/>
      <c r="F3" s="85"/>
      <c r="G3" s="85"/>
      <c r="H3" s="85"/>
      <c r="I3" s="85"/>
      <c r="J3" s="85"/>
      <c r="K3" s="85"/>
      <c r="L3" s="85"/>
      <c r="M3" s="85"/>
      <c r="N3" s="85"/>
      <c r="O3" s="85"/>
      <c r="P3" s="85"/>
      <c r="Q3" s="85"/>
      <c r="R3" s="85"/>
      <c r="S3" s="85"/>
      <c r="T3" s="86"/>
    </row>
    <row r="4" spans="1:22" ht="30.9" customHeight="1" thickBot="1" x14ac:dyDescent="0.4">
      <c r="A4" s="20" t="s">
        <v>74</v>
      </c>
      <c r="B4" s="25" t="s">
        <v>46</v>
      </c>
      <c r="C4" s="25" t="s">
        <v>1</v>
      </c>
      <c r="D4" s="25" t="s">
        <v>115</v>
      </c>
      <c r="E4" s="25" t="s">
        <v>47</v>
      </c>
      <c r="F4" s="25" t="s">
        <v>2</v>
      </c>
      <c r="G4" s="25" t="s">
        <v>3</v>
      </c>
      <c r="H4" s="25" t="s">
        <v>4</v>
      </c>
      <c r="I4" s="25" t="s">
        <v>5</v>
      </c>
      <c r="J4" s="25" t="s">
        <v>103</v>
      </c>
      <c r="K4" s="25" t="s">
        <v>114</v>
      </c>
      <c r="L4" s="25" t="s">
        <v>113</v>
      </c>
      <c r="M4" s="25" t="s">
        <v>170</v>
      </c>
      <c r="N4" s="25" t="s">
        <v>140</v>
      </c>
      <c r="O4" s="25" t="s">
        <v>165</v>
      </c>
      <c r="P4" s="25" t="s">
        <v>174</v>
      </c>
      <c r="Q4" s="25" t="s">
        <v>179</v>
      </c>
      <c r="R4" s="25" t="s">
        <v>187</v>
      </c>
      <c r="S4" s="25" t="s">
        <v>6</v>
      </c>
      <c r="T4" s="25" t="s">
        <v>7</v>
      </c>
    </row>
    <row r="5" spans="1:22" ht="24" customHeight="1" x14ac:dyDescent="0.35">
      <c r="A5" s="87" t="s">
        <v>73</v>
      </c>
      <c r="B5" s="88"/>
      <c r="C5" s="88"/>
      <c r="D5" s="88"/>
      <c r="E5" s="88"/>
      <c r="F5" s="88"/>
      <c r="G5" s="88"/>
      <c r="H5" s="88"/>
      <c r="I5" s="88"/>
      <c r="J5" s="88"/>
      <c r="K5" s="88"/>
      <c r="L5" s="88"/>
      <c r="M5" s="88"/>
      <c r="N5" s="88"/>
      <c r="O5" s="88"/>
      <c r="P5" s="88"/>
      <c r="Q5" s="88"/>
      <c r="R5" s="88"/>
      <c r="S5" s="88"/>
      <c r="T5" s="89"/>
    </row>
    <row r="6" spans="1:22" ht="89.25" customHeight="1" x14ac:dyDescent="0.35">
      <c r="A6" s="18" t="s">
        <v>105</v>
      </c>
      <c r="B6" s="18" t="s">
        <v>8</v>
      </c>
      <c r="C6" s="2" t="s">
        <v>9</v>
      </c>
      <c r="D6" s="15" t="s">
        <v>48</v>
      </c>
      <c r="E6" s="14">
        <v>10</v>
      </c>
      <c r="F6" s="15" t="s">
        <v>62</v>
      </c>
      <c r="G6" s="15" t="s">
        <v>10</v>
      </c>
      <c r="H6" s="15" t="s">
        <v>11</v>
      </c>
      <c r="I6" s="1" t="s">
        <v>12</v>
      </c>
      <c r="J6" s="28">
        <v>44652</v>
      </c>
      <c r="K6" s="21">
        <v>57</v>
      </c>
      <c r="L6" s="51">
        <f>60*0.97</f>
        <v>58.199999999999996</v>
      </c>
      <c r="M6" s="45">
        <v>58.8</v>
      </c>
      <c r="N6" s="56">
        <v>61.2</v>
      </c>
      <c r="O6" s="56">
        <v>66</v>
      </c>
      <c r="P6" s="73">
        <v>67.8</v>
      </c>
      <c r="Q6" s="73">
        <f>(ROUND((P6*(1+'Toelichting indexaties'!$E$2))/60,2))*60</f>
        <v>69.599999999999994</v>
      </c>
      <c r="R6" s="82">
        <v>75</v>
      </c>
      <c r="S6" s="16" t="s">
        <v>13</v>
      </c>
      <c r="T6" s="17" t="s">
        <v>116</v>
      </c>
      <c r="U6" s="79">
        <f>+P6*1.027*1.08</f>
        <v>75.201047999999986</v>
      </c>
    </row>
    <row r="7" spans="1:22" ht="48" x14ac:dyDescent="0.35">
      <c r="A7" s="18" t="s">
        <v>105</v>
      </c>
      <c r="B7" s="18" t="s">
        <v>14</v>
      </c>
      <c r="C7" s="2" t="s">
        <v>9</v>
      </c>
      <c r="D7" s="1" t="s">
        <v>49</v>
      </c>
      <c r="E7" s="3">
        <v>10</v>
      </c>
      <c r="F7" s="1" t="s">
        <v>63</v>
      </c>
      <c r="G7" s="1" t="s">
        <v>10</v>
      </c>
      <c r="H7" s="1" t="s">
        <v>11</v>
      </c>
      <c r="I7" s="1" t="s">
        <v>12</v>
      </c>
      <c r="J7" s="26">
        <v>44652</v>
      </c>
      <c r="K7" s="22">
        <v>59.4</v>
      </c>
      <c r="L7" s="51">
        <f>60*1.01</f>
        <v>60.6</v>
      </c>
      <c r="M7" s="45">
        <v>61.2</v>
      </c>
      <c r="N7" s="56">
        <v>63.6</v>
      </c>
      <c r="O7" s="56">
        <v>69</v>
      </c>
      <c r="P7" s="73">
        <v>70.8</v>
      </c>
      <c r="Q7" s="73">
        <f>(ROUND((P7*(1+'Toelichting indexaties'!$E$2))/60,2))*60</f>
        <v>72.599999999999994</v>
      </c>
      <c r="R7" s="80">
        <v>78.599999999999994</v>
      </c>
      <c r="S7" s="12" t="s">
        <v>142</v>
      </c>
      <c r="T7" s="17" t="s">
        <v>143</v>
      </c>
      <c r="U7" s="5"/>
    </row>
    <row r="8" spans="1:22" ht="75" customHeight="1" x14ac:dyDescent="0.35">
      <c r="A8" s="18" t="s">
        <v>105</v>
      </c>
      <c r="B8" s="18" t="s">
        <v>15</v>
      </c>
      <c r="C8" s="2" t="s">
        <v>9</v>
      </c>
      <c r="D8" s="1" t="s">
        <v>50</v>
      </c>
      <c r="E8" s="6">
        <v>10</v>
      </c>
      <c r="F8" s="1" t="s">
        <v>64</v>
      </c>
      <c r="G8" s="1" t="s">
        <v>10</v>
      </c>
      <c r="H8" s="1" t="s">
        <v>11</v>
      </c>
      <c r="I8" s="1" t="s">
        <v>12</v>
      </c>
      <c r="J8" s="26">
        <v>44652</v>
      </c>
      <c r="K8" s="22">
        <v>59.4</v>
      </c>
      <c r="L8" s="51">
        <v>60.6</v>
      </c>
      <c r="M8" s="45">
        <v>61.2</v>
      </c>
      <c r="N8" s="56">
        <v>63.6</v>
      </c>
      <c r="O8" s="56">
        <v>69</v>
      </c>
      <c r="P8" s="73">
        <v>70.8</v>
      </c>
      <c r="Q8" s="73">
        <f>(ROUND((P8*(1+'Toelichting indexaties'!$E$2))/60,2))*60</f>
        <v>72.599999999999994</v>
      </c>
      <c r="R8" s="80">
        <v>78.599999999999994</v>
      </c>
      <c r="S8" s="12" t="s">
        <v>119</v>
      </c>
      <c r="T8" s="17" t="s">
        <v>116</v>
      </c>
      <c r="U8" s="5"/>
    </row>
    <row r="9" spans="1:22" ht="102" customHeight="1" x14ac:dyDescent="0.35">
      <c r="A9" s="18" t="s">
        <v>105</v>
      </c>
      <c r="B9" s="18" t="s">
        <v>16</v>
      </c>
      <c r="C9" s="2" t="s">
        <v>9</v>
      </c>
      <c r="D9" s="1" t="s">
        <v>51</v>
      </c>
      <c r="E9" s="6">
        <v>10</v>
      </c>
      <c r="F9" s="1" t="s">
        <v>65</v>
      </c>
      <c r="G9" s="1" t="s">
        <v>10</v>
      </c>
      <c r="H9" s="1" t="s">
        <v>11</v>
      </c>
      <c r="I9" s="1" t="s">
        <v>12</v>
      </c>
      <c r="J9" s="26">
        <v>44652</v>
      </c>
      <c r="K9" s="22">
        <v>57</v>
      </c>
      <c r="L9" s="51">
        <f>60*0.97</f>
        <v>58.199999999999996</v>
      </c>
      <c r="M9" s="45">
        <v>58.8</v>
      </c>
      <c r="N9" s="56">
        <v>61.2</v>
      </c>
      <c r="O9" s="56">
        <v>66</v>
      </c>
      <c r="P9" s="73">
        <v>67.8</v>
      </c>
      <c r="Q9" s="73">
        <f>(ROUND((P9*(1+'Toelichting indexaties'!$E$2))/60,2))*60</f>
        <v>69.599999999999994</v>
      </c>
      <c r="R9" s="80">
        <v>75</v>
      </c>
      <c r="S9" s="12" t="s">
        <v>120</v>
      </c>
      <c r="T9" s="4" t="s">
        <v>117</v>
      </c>
    </row>
    <row r="10" spans="1:22" ht="102" customHeight="1" x14ac:dyDescent="0.35">
      <c r="A10" s="29" t="s">
        <v>105</v>
      </c>
      <c r="B10" s="29" t="s">
        <v>17</v>
      </c>
      <c r="C10" s="8" t="s">
        <v>9</v>
      </c>
      <c r="D10" s="34" t="s">
        <v>52</v>
      </c>
      <c r="E10" s="35">
        <v>10</v>
      </c>
      <c r="F10" s="34" t="s">
        <v>63</v>
      </c>
      <c r="G10" s="34" t="s">
        <v>10</v>
      </c>
      <c r="H10" s="34" t="s">
        <v>11</v>
      </c>
      <c r="I10" s="1" t="s">
        <v>12</v>
      </c>
      <c r="J10" s="36">
        <v>44652</v>
      </c>
      <c r="K10" s="48">
        <v>57</v>
      </c>
      <c r="L10" s="49">
        <f>60*0.97</f>
        <v>58.199999999999996</v>
      </c>
      <c r="M10" s="45">
        <v>58.8</v>
      </c>
      <c r="N10" s="56">
        <v>61.2</v>
      </c>
      <c r="O10" s="56">
        <v>66</v>
      </c>
      <c r="P10" s="73">
        <v>67.8</v>
      </c>
      <c r="Q10" s="73">
        <f>(ROUND((P10*(1+'Toelichting indexaties'!$E$2))/60,2))*60</f>
        <v>69.599999999999994</v>
      </c>
      <c r="R10" s="81">
        <v>75</v>
      </c>
      <c r="S10" s="19" t="s">
        <v>121</v>
      </c>
      <c r="T10" s="4" t="s">
        <v>117</v>
      </c>
    </row>
    <row r="11" spans="1:22" ht="52.25" customHeight="1" x14ac:dyDescent="0.35">
      <c r="A11" s="46" t="s">
        <v>105</v>
      </c>
      <c r="B11" s="46" t="s">
        <v>19</v>
      </c>
      <c r="C11" s="47" t="s">
        <v>9</v>
      </c>
      <c r="D11" s="1" t="s">
        <v>53</v>
      </c>
      <c r="E11" s="6">
        <v>10</v>
      </c>
      <c r="F11" s="1" t="s">
        <v>59</v>
      </c>
      <c r="G11" s="1" t="s">
        <v>10</v>
      </c>
      <c r="H11" s="1" t="s">
        <v>11</v>
      </c>
      <c r="I11" s="1" t="s">
        <v>12</v>
      </c>
      <c r="J11" s="26">
        <v>44652</v>
      </c>
      <c r="K11" s="45">
        <v>59.4</v>
      </c>
      <c r="L11" s="50">
        <f>60*1.01</f>
        <v>60.6</v>
      </c>
      <c r="M11" s="45">
        <v>61.2</v>
      </c>
      <c r="N11" s="56">
        <v>63.6</v>
      </c>
      <c r="O11" s="56">
        <v>69</v>
      </c>
      <c r="P11" s="73">
        <v>70.8</v>
      </c>
      <c r="Q11" s="73">
        <f>(ROUND((P11*(1+'Toelichting indexaties'!$E$2))/60,2))*60</f>
        <v>72.599999999999994</v>
      </c>
      <c r="R11" s="80">
        <v>78.599999999999994</v>
      </c>
      <c r="S11" s="12" t="s">
        <v>58</v>
      </c>
      <c r="T11" s="10" t="s">
        <v>118</v>
      </c>
    </row>
    <row r="12" spans="1:22" ht="24" customHeight="1" x14ac:dyDescent="0.35">
      <c r="A12" s="90" t="s">
        <v>75</v>
      </c>
      <c r="B12" s="90"/>
      <c r="C12" s="90"/>
      <c r="D12" s="90"/>
      <c r="E12" s="90"/>
      <c r="F12" s="90"/>
      <c r="G12" s="90"/>
      <c r="H12" s="90"/>
      <c r="I12" s="90"/>
      <c r="J12" s="90"/>
      <c r="K12" s="90"/>
      <c r="L12" s="90"/>
      <c r="M12" s="90"/>
      <c r="N12" s="90"/>
      <c r="O12" s="90"/>
      <c r="P12" s="90"/>
      <c r="Q12" s="90"/>
      <c r="R12" s="90"/>
      <c r="S12" s="90"/>
      <c r="T12" s="90"/>
    </row>
    <row r="13" spans="1:22" ht="36" x14ac:dyDescent="0.35">
      <c r="A13" s="18" t="s">
        <v>122</v>
      </c>
      <c r="B13" s="18" t="s">
        <v>28</v>
      </c>
      <c r="C13" s="37" t="s">
        <v>29</v>
      </c>
      <c r="D13" s="38" t="s">
        <v>57</v>
      </c>
      <c r="E13" s="37">
        <v>7</v>
      </c>
      <c r="F13" s="37" t="s">
        <v>22</v>
      </c>
      <c r="G13" s="37" t="s">
        <v>23</v>
      </c>
      <c r="H13" s="37" t="s">
        <v>24</v>
      </c>
      <c r="I13" s="37" t="s">
        <v>12</v>
      </c>
      <c r="J13" s="28">
        <v>44652</v>
      </c>
      <c r="K13" s="21">
        <v>36.01</v>
      </c>
      <c r="L13" s="51">
        <f t="shared" ref="L13:L16" si="0">K13*1.0201</f>
        <v>36.733801</v>
      </c>
      <c r="M13" s="45">
        <v>37.1</v>
      </c>
      <c r="N13" s="57">
        <v>38.69</v>
      </c>
      <c r="O13" s="56">
        <v>41.82</v>
      </c>
      <c r="P13" s="57">
        <v>43.02</v>
      </c>
      <c r="Q13" s="57">
        <f>ROUND(P13*(1+'Toelichting indexaties'!$E$2),2)</f>
        <v>44.18</v>
      </c>
      <c r="R13" s="57">
        <v>46.39</v>
      </c>
      <c r="S13" s="30" t="s">
        <v>60</v>
      </c>
      <c r="T13" s="38" t="s">
        <v>25</v>
      </c>
    </row>
    <row r="14" spans="1:22" ht="96" x14ac:dyDescent="0.35">
      <c r="A14" s="18" t="s">
        <v>123</v>
      </c>
      <c r="B14" s="18" t="s">
        <v>20</v>
      </c>
      <c r="C14" s="7" t="s">
        <v>21</v>
      </c>
      <c r="D14" s="9" t="s">
        <v>54</v>
      </c>
      <c r="E14" s="11">
        <v>7</v>
      </c>
      <c r="F14" s="7" t="s">
        <v>22</v>
      </c>
      <c r="G14" s="7" t="s">
        <v>23</v>
      </c>
      <c r="H14" s="7" t="s">
        <v>24</v>
      </c>
      <c r="I14" s="7" t="s">
        <v>12</v>
      </c>
      <c r="J14" s="26">
        <v>44652</v>
      </c>
      <c r="K14" s="22">
        <v>36.01</v>
      </c>
      <c r="L14" s="51">
        <f t="shared" si="0"/>
        <v>36.733801</v>
      </c>
      <c r="M14" s="45">
        <v>37.1</v>
      </c>
      <c r="N14" s="57">
        <v>38.69</v>
      </c>
      <c r="O14" s="56">
        <v>41.82</v>
      </c>
      <c r="P14" s="57">
        <v>43.02</v>
      </c>
      <c r="Q14" s="74">
        <f>ROUND(P14*(1+'Toelichting indexaties'!$E$2),2)</f>
        <v>44.18</v>
      </c>
      <c r="R14" s="74">
        <v>46.39</v>
      </c>
      <c r="S14" s="11" t="s">
        <v>60</v>
      </c>
      <c r="T14" s="9" t="s">
        <v>25</v>
      </c>
    </row>
    <row r="15" spans="1:22" ht="36" x14ac:dyDescent="0.35">
      <c r="A15" s="18" t="s">
        <v>124</v>
      </c>
      <c r="B15" s="18" t="s">
        <v>30</v>
      </c>
      <c r="C15" s="7" t="s">
        <v>31</v>
      </c>
      <c r="D15" s="9" t="s">
        <v>55</v>
      </c>
      <c r="E15" s="7">
        <v>7</v>
      </c>
      <c r="F15" s="7" t="s">
        <v>22</v>
      </c>
      <c r="G15" s="7" t="s">
        <v>23</v>
      </c>
      <c r="H15" s="7" t="s">
        <v>24</v>
      </c>
      <c r="I15" s="7" t="s">
        <v>12</v>
      </c>
      <c r="J15" s="26">
        <v>44652</v>
      </c>
      <c r="K15" s="22">
        <v>36.01</v>
      </c>
      <c r="L15" s="51">
        <f t="shared" si="0"/>
        <v>36.733801</v>
      </c>
      <c r="M15" s="45">
        <v>37.1</v>
      </c>
      <c r="N15" s="57">
        <v>38.69</v>
      </c>
      <c r="O15" s="56">
        <v>41.82</v>
      </c>
      <c r="P15" s="57">
        <v>43.02</v>
      </c>
      <c r="Q15" s="74">
        <f>ROUND(P15*(1+'Toelichting indexaties'!$E$2),2)</f>
        <v>44.18</v>
      </c>
      <c r="R15" s="74">
        <v>46.39</v>
      </c>
      <c r="S15" s="11" t="s">
        <v>60</v>
      </c>
      <c r="T15" s="9" t="s">
        <v>32</v>
      </c>
    </row>
    <row r="16" spans="1:22" ht="36" x14ac:dyDescent="0.35">
      <c r="A16" s="18" t="s">
        <v>125</v>
      </c>
      <c r="B16" s="18" t="s">
        <v>26</v>
      </c>
      <c r="C16" s="7" t="s">
        <v>27</v>
      </c>
      <c r="D16" s="9" t="s">
        <v>56</v>
      </c>
      <c r="E16" s="7">
        <v>7</v>
      </c>
      <c r="F16" s="7" t="s">
        <v>22</v>
      </c>
      <c r="G16" s="7" t="s">
        <v>23</v>
      </c>
      <c r="H16" s="7" t="s">
        <v>24</v>
      </c>
      <c r="I16" s="7" t="s">
        <v>12</v>
      </c>
      <c r="J16" s="26">
        <v>44652</v>
      </c>
      <c r="K16" s="22">
        <v>36.01</v>
      </c>
      <c r="L16" s="51">
        <f t="shared" si="0"/>
        <v>36.733801</v>
      </c>
      <c r="M16" s="45">
        <v>37.1</v>
      </c>
      <c r="N16" s="57">
        <v>38.69</v>
      </c>
      <c r="O16" s="56">
        <v>41.82</v>
      </c>
      <c r="P16" s="57">
        <v>43.02</v>
      </c>
      <c r="Q16" s="74">
        <f>ROUND(P16*(1+'Toelichting indexaties'!$E$2),2)</f>
        <v>44.18</v>
      </c>
      <c r="R16" s="74">
        <v>46.39</v>
      </c>
      <c r="S16" s="11" t="s">
        <v>60</v>
      </c>
      <c r="T16" s="9" t="s">
        <v>25</v>
      </c>
    </row>
    <row r="17" spans="1:20" ht="24" customHeight="1" x14ac:dyDescent="0.35">
      <c r="A17" s="87" t="s">
        <v>76</v>
      </c>
      <c r="B17" s="88"/>
      <c r="C17" s="88"/>
      <c r="D17" s="88"/>
      <c r="E17" s="88"/>
      <c r="F17" s="88"/>
      <c r="G17" s="88"/>
      <c r="H17" s="88"/>
      <c r="I17" s="88"/>
      <c r="J17" s="88"/>
      <c r="K17" s="88"/>
      <c r="L17" s="88"/>
      <c r="M17" s="88"/>
      <c r="N17" s="88"/>
      <c r="O17" s="88"/>
      <c r="P17" s="88"/>
      <c r="Q17" s="88"/>
      <c r="R17" s="88"/>
      <c r="S17" s="88"/>
      <c r="T17" s="89"/>
    </row>
    <row r="18" spans="1:20" ht="48" x14ac:dyDescent="0.35">
      <c r="A18" s="18" t="s">
        <v>106</v>
      </c>
      <c r="B18" s="2" t="s">
        <v>131</v>
      </c>
      <c r="C18" s="7" t="s">
        <v>33</v>
      </c>
      <c r="D18" s="7" t="s">
        <v>34</v>
      </c>
      <c r="E18" s="7">
        <v>8</v>
      </c>
      <c r="F18" s="7" t="s">
        <v>35</v>
      </c>
      <c r="G18" s="7" t="s">
        <v>36</v>
      </c>
      <c r="H18" s="7" t="s">
        <v>37</v>
      </c>
      <c r="I18" s="7" t="s">
        <v>12</v>
      </c>
      <c r="J18" s="26">
        <v>44562</v>
      </c>
      <c r="K18" s="23">
        <v>14.11</v>
      </c>
      <c r="L18" s="45">
        <f t="shared" ref="L18:L19" si="1">K18*1.0201</f>
        <v>14.393611</v>
      </c>
      <c r="M18" s="45">
        <v>14.54</v>
      </c>
      <c r="N18" s="57">
        <v>15.16</v>
      </c>
      <c r="O18" s="56">
        <v>16.39</v>
      </c>
      <c r="P18" s="57">
        <v>16.86</v>
      </c>
      <c r="Q18" s="78">
        <f>ROUND(P18*(1+'Toelichting indexaties'!$E$2),2)</f>
        <v>17.32</v>
      </c>
      <c r="R18" s="57">
        <f>+Q18</f>
        <v>17.32</v>
      </c>
      <c r="S18" s="7" t="s">
        <v>38</v>
      </c>
      <c r="T18" s="9" t="s">
        <v>61</v>
      </c>
    </row>
    <row r="19" spans="1:20" ht="48" x14ac:dyDescent="0.35">
      <c r="A19" s="18" t="s">
        <v>106</v>
      </c>
      <c r="B19" s="2" t="s">
        <v>132</v>
      </c>
      <c r="C19" s="7" t="s">
        <v>33</v>
      </c>
      <c r="D19" s="7" t="s">
        <v>39</v>
      </c>
      <c r="E19" s="7">
        <v>8</v>
      </c>
      <c r="F19" s="7" t="s">
        <v>35</v>
      </c>
      <c r="G19" s="7" t="s">
        <v>36</v>
      </c>
      <c r="H19" s="7" t="s">
        <v>37</v>
      </c>
      <c r="I19" s="7" t="s">
        <v>12</v>
      </c>
      <c r="J19" s="26">
        <v>44562</v>
      </c>
      <c r="K19" s="24">
        <v>17.899999999999999</v>
      </c>
      <c r="L19" s="45">
        <f t="shared" si="1"/>
        <v>18.259789999999999</v>
      </c>
      <c r="M19" s="45">
        <v>18.440000000000001</v>
      </c>
      <c r="N19" s="57">
        <v>19.23</v>
      </c>
      <c r="O19" s="56">
        <v>20.79</v>
      </c>
      <c r="P19" s="57">
        <v>21.39</v>
      </c>
      <c r="Q19" s="78">
        <f>ROUND(P19*(1+'Toelichting indexaties'!$E$2),2)</f>
        <v>21.97</v>
      </c>
      <c r="R19" s="74">
        <f>+Q19</f>
        <v>21.97</v>
      </c>
      <c r="S19" s="7" t="s">
        <v>38</v>
      </c>
      <c r="T19" s="9" t="s">
        <v>61</v>
      </c>
    </row>
    <row r="21" spans="1:20" x14ac:dyDescent="0.35">
      <c r="B21" s="83" t="s">
        <v>44</v>
      </c>
      <c r="C21" s="83"/>
      <c r="D21" s="83"/>
      <c r="E21" s="83"/>
      <c r="F21" s="83"/>
      <c r="G21" s="83"/>
      <c r="H21" s="83"/>
      <c r="I21" s="83"/>
      <c r="J21" s="83"/>
      <c r="K21" s="83"/>
      <c r="L21" s="83"/>
      <c r="M21" s="83"/>
      <c r="N21" s="83"/>
      <c r="O21" s="83"/>
      <c r="P21" s="83"/>
      <c r="Q21" s="83"/>
      <c r="R21" s="83"/>
      <c r="S21" s="83"/>
      <c r="T21" s="83"/>
    </row>
  </sheetData>
  <autoFilter ref="B4:T19" xr:uid="{5273A7A0-8ED6-49A3-9B79-F6317DDDA4A5}"/>
  <mergeCells count="6">
    <mergeCell ref="B21:T21"/>
    <mergeCell ref="A2:T2"/>
    <mergeCell ref="A3:T3"/>
    <mergeCell ref="A5:T5"/>
    <mergeCell ref="A12:T12"/>
    <mergeCell ref="A17:T17"/>
  </mergeCells>
  <phoneticPr fontId="9" type="noConversion"/>
  <pageMargins left="0.7" right="0.7" top="0.75" bottom="0.75" header="0.3" footer="0.3"/>
  <pageSetup paperSize="9"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AE2A-DC34-4B6B-8869-2643632C2FC6}">
  <sheetPr>
    <tabColor theme="5" tint="0.79998168889431442"/>
    <pageSetUpPr fitToPage="1"/>
  </sheetPr>
  <dimension ref="A1:Q13"/>
  <sheetViews>
    <sheetView zoomScale="85" zoomScaleNormal="85" workbookViewId="0">
      <pane ySplit="4" topLeftCell="A5" activePane="bottomLeft" state="frozen"/>
      <selection activeCell="C1" sqref="C1"/>
      <selection pane="bottomLeft" activeCell="N9" sqref="N9"/>
    </sheetView>
  </sheetViews>
  <sheetFormatPr defaultRowHeight="14.5" x14ac:dyDescent="0.35"/>
  <cols>
    <col min="1" max="1" width="18.81640625" customWidth="1"/>
    <col min="2" max="2" width="21.54296875" customWidth="1"/>
    <col min="3" max="3" width="14.54296875" customWidth="1"/>
    <col min="4" max="4" width="13.1796875" customWidth="1"/>
    <col min="5" max="5" width="9.54296875" customWidth="1"/>
    <col min="6" max="6" width="16.1796875" customWidth="1"/>
    <col min="7" max="7" width="10" customWidth="1"/>
    <col min="8" max="8" width="14" customWidth="1"/>
    <col min="9" max="9" width="15.54296875" customWidth="1"/>
    <col min="10" max="12" width="10.81640625" hidden="1" customWidth="1"/>
    <col min="13" max="13" width="10.81640625" customWidth="1"/>
    <col min="14" max="14" width="13.81640625" customWidth="1"/>
    <col min="15" max="15" width="45.81640625" customWidth="1"/>
    <col min="16" max="16" width="54.453125" customWidth="1"/>
    <col min="18" max="18" width="41" customWidth="1"/>
  </cols>
  <sheetData>
    <row r="1" spans="1:17" ht="8.25" customHeight="1" x14ac:dyDescent="0.35"/>
    <row r="2" spans="1:17" ht="37.5" customHeight="1" x14ac:dyDescent="0.35">
      <c r="A2" s="84" t="s">
        <v>181</v>
      </c>
      <c r="B2" s="85"/>
      <c r="C2" s="85"/>
      <c r="D2" s="85"/>
      <c r="E2" s="85"/>
      <c r="F2" s="85"/>
      <c r="G2" s="85"/>
      <c r="H2" s="85"/>
      <c r="I2" s="85"/>
      <c r="J2" s="85"/>
      <c r="K2" s="85"/>
      <c r="L2" s="85"/>
      <c r="M2" s="85"/>
      <c r="N2" s="85"/>
      <c r="O2" s="85"/>
      <c r="P2" s="86"/>
    </row>
    <row r="3" spans="1:17" ht="18" customHeight="1" x14ac:dyDescent="0.35">
      <c r="A3" s="84" t="s">
        <v>0</v>
      </c>
      <c r="B3" s="85"/>
      <c r="C3" s="85"/>
      <c r="D3" s="85"/>
      <c r="E3" s="85"/>
      <c r="F3" s="85"/>
      <c r="G3" s="85"/>
      <c r="H3" s="85"/>
      <c r="I3" s="85"/>
      <c r="J3" s="85"/>
      <c r="K3" s="85"/>
      <c r="L3" s="85"/>
      <c r="M3" s="85"/>
      <c r="N3" s="85"/>
      <c r="O3" s="85"/>
      <c r="P3" s="86"/>
    </row>
    <row r="4" spans="1:17" ht="29.5" customHeight="1" thickBot="1" x14ac:dyDescent="0.4">
      <c r="A4" s="20" t="s">
        <v>74</v>
      </c>
      <c r="B4" s="25" t="s">
        <v>46</v>
      </c>
      <c r="C4" s="25" t="s">
        <v>1</v>
      </c>
      <c r="D4" s="25" t="s">
        <v>115</v>
      </c>
      <c r="E4" s="25" t="s">
        <v>47</v>
      </c>
      <c r="F4" s="25" t="s">
        <v>2</v>
      </c>
      <c r="G4" s="25" t="s">
        <v>3</v>
      </c>
      <c r="H4" s="25" t="s">
        <v>4</v>
      </c>
      <c r="I4" s="25" t="s">
        <v>5</v>
      </c>
      <c r="J4" s="25" t="s">
        <v>157</v>
      </c>
      <c r="K4" s="25" t="s">
        <v>140</v>
      </c>
      <c r="L4" s="25" t="s">
        <v>165</v>
      </c>
      <c r="M4" s="25" t="s">
        <v>174</v>
      </c>
      <c r="N4" s="25" t="s">
        <v>179</v>
      </c>
      <c r="O4" s="25" t="s">
        <v>6</v>
      </c>
      <c r="P4" s="25" t="s">
        <v>7</v>
      </c>
    </row>
    <row r="5" spans="1:17" ht="24" customHeight="1" x14ac:dyDescent="0.35">
      <c r="A5" s="87" t="s">
        <v>77</v>
      </c>
      <c r="B5" s="88"/>
      <c r="C5" s="88"/>
      <c r="D5" s="88"/>
      <c r="E5" s="88"/>
      <c r="F5" s="88"/>
      <c r="G5" s="88"/>
      <c r="H5" s="88"/>
      <c r="I5" s="88"/>
      <c r="J5" s="91"/>
      <c r="K5" s="91"/>
      <c r="L5" s="91"/>
      <c r="M5" s="91"/>
      <c r="N5" s="91"/>
      <c r="O5" s="88"/>
      <c r="P5" s="89"/>
    </row>
    <row r="6" spans="1:17" ht="90" customHeight="1" x14ac:dyDescent="0.35">
      <c r="A6" s="18" t="s">
        <v>158</v>
      </c>
      <c r="B6" s="18" t="s">
        <v>147</v>
      </c>
      <c r="C6" s="1" t="s">
        <v>66</v>
      </c>
      <c r="D6" s="1" t="s">
        <v>148</v>
      </c>
      <c r="E6" s="3" t="s">
        <v>70</v>
      </c>
      <c r="F6" s="1" t="s">
        <v>67</v>
      </c>
      <c r="G6" s="1" t="s">
        <v>82</v>
      </c>
      <c r="H6" s="1" t="s">
        <v>11</v>
      </c>
      <c r="I6" s="1" t="s">
        <v>149</v>
      </c>
      <c r="J6" s="53">
        <v>1938.396117</v>
      </c>
      <c r="K6" s="55">
        <f>ROUND(J6*(1+'Toelichting indexaties'!$E$11),2)</f>
        <v>2021.55</v>
      </c>
      <c r="L6" s="55">
        <f>ROUND(K6*1.081,2)</f>
        <v>2185.3000000000002</v>
      </c>
      <c r="M6" s="68">
        <f>ROUND(L6*(1+'Toelichting indexaties'!$E$5),2)</f>
        <v>2248.02</v>
      </c>
      <c r="N6" s="77">
        <f>ROUND(M6*(1+'Toelichting indexaties'!$E$2),2)</f>
        <v>2308.7199999999998</v>
      </c>
      <c r="O6" s="12" t="s">
        <v>71</v>
      </c>
      <c r="P6" s="4" t="s">
        <v>69</v>
      </c>
    </row>
    <row r="7" spans="1:17" ht="88.5" customHeight="1" x14ac:dyDescent="0.35">
      <c r="A7" s="18" t="s">
        <v>159</v>
      </c>
      <c r="B7" s="18" t="s">
        <v>150</v>
      </c>
      <c r="C7" s="1" t="s">
        <v>66</v>
      </c>
      <c r="D7" s="1" t="s">
        <v>151</v>
      </c>
      <c r="E7" s="3" t="s">
        <v>70</v>
      </c>
      <c r="F7" s="1" t="s">
        <v>67</v>
      </c>
      <c r="G7" s="1" t="s">
        <v>82</v>
      </c>
      <c r="H7" s="1" t="s">
        <v>11</v>
      </c>
      <c r="I7" s="1" t="s">
        <v>149</v>
      </c>
      <c r="J7" s="53">
        <v>2519.4853169999997</v>
      </c>
      <c r="K7" s="55">
        <f>ROUND(J7*(1+'Toelichting indexaties'!$E$11),2)</f>
        <v>2627.57</v>
      </c>
      <c r="L7" s="55">
        <f>ROUND(K7*1.081,2)</f>
        <v>2840.4</v>
      </c>
      <c r="M7" s="68">
        <f>ROUND(L7*(1+'Toelichting indexaties'!$E$5),2)</f>
        <v>2921.92</v>
      </c>
      <c r="N7" s="77">
        <f>ROUND(M7*(1+'Toelichting indexaties'!$E$2),2)</f>
        <v>3000.81</v>
      </c>
      <c r="O7" s="12" t="s">
        <v>71</v>
      </c>
      <c r="P7" s="4" t="s">
        <v>69</v>
      </c>
    </row>
    <row r="8" spans="1:17" ht="89.5" customHeight="1" x14ac:dyDescent="0.35">
      <c r="A8" s="18" t="s">
        <v>160</v>
      </c>
      <c r="B8" s="18" t="s">
        <v>152</v>
      </c>
      <c r="C8" s="1" t="s">
        <v>66</v>
      </c>
      <c r="D8" s="1" t="s">
        <v>153</v>
      </c>
      <c r="E8" s="3" t="s">
        <v>70</v>
      </c>
      <c r="F8" s="1" t="s">
        <v>67</v>
      </c>
      <c r="G8" s="1" t="s">
        <v>82</v>
      </c>
      <c r="H8" s="1" t="s">
        <v>11</v>
      </c>
      <c r="I8" s="1" t="s">
        <v>149</v>
      </c>
      <c r="J8" s="53">
        <v>3071.6952080000001</v>
      </c>
      <c r="K8" s="55">
        <f>ROUND(J8*(1+'Toelichting indexaties'!$E$11),2)</f>
        <v>3203.47</v>
      </c>
      <c r="L8" s="55">
        <f>ROUND(K8*1.081,2)</f>
        <v>3462.95</v>
      </c>
      <c r="M8" s="68">
        <f>ROUND(L8*(1+'Toelichting indexaties'!$E$5),2)</f>
        <v>3562.34</v>
      </c>
      <c r="N8" s="77">
        <f>ROUND(M8*(1+'Toelichting indexaties'!$E$2),2)</f>
        <v>3658.52</v>
      </c>
      <c r="O8" s="12" t="s">
        <v>71</v>
      </c>
      <c r="P8" s="4" t="s">
        <v>69</v>
      </c>
    </row>
    <row r="9" spans="1:17" ht="91" customHeight="1" x14ac:dyDescent="0.35">
      <c r="A9" s="18" t="s">
        <v>161</v>
      </c>
      <c r="B9" s="18" t="s">
        <v>72</v>
      </c>
      <c r="C9" s="1" t="s">
        <v>66</v>
      </c>
      <c r="D9" s="1" t="s">
        <v>154</v>
      </c>
      <c r="E9" s="3" t="s">
        <v>70</v>
      </c>
      <c r="F9" s="1" t="s">
        <v>67</v>
      </c>
      <c r="G9" s="1" t="s">
        <v>82</v>
      </c>
      <c r="H9" s="1" t="s">
        <v>11</v>
      </c>
      <c r="I9" s="1" t="s">
        <v>149</v>
      </c>
      <c r="J9" s="53">
        <v>5452.9348709999995</v>
      </c>
      <c r="K9" s="55">
        <f>ROUND(J9*(1+'Toelichting indexaties'!$E$11),2)</f>
        <v>5686.87</v>
      </c>
      <c r="L9" s="55">
        <f>ROUND(K9*1.081,2)</f>
        <v>6147.51</v>
      </c>
      <c r="M9" s="68">
        <f>ROUND(L9*(1+'Toelichting indexaties'!$E$5),2)</f>
        <v>6323.94</v>
      </c>
      <c r="N9" s="77">
        <f>ROUND(M9*(1+'Toelichting indexaties'!$E$2),2)</f>
        <v>6494.69</v>
      </c>
      <c r="O9" s="12" t="s">
        <v>71</v>
      </c>
      <c r="P9" s="4" t="s">
        <v>69</v>
      </c>
    </row>
    <row r="10" spans="1:17" ht="84" x14ac:dyDescent="0.35">
      <c r="A10" s="18" t="s">
        <v>162</v>
      </c>
      <c r="B10" s="18" t="s">
        <v>163</v>
      </c>
      <c r="C10" s="1" t="s">
        <v>66</v>
      </c>
      <c r="D10" s="1" t="s">
        <v>155</v>
      </c>
      <c r="E10" s="3" t="s">
        <v>70</v>
      </c>
      <c r="F10" s="1" t="s">
        <v>67</v>
      </c>
      <c r="G10" s="1" t="s">
        <v>82</v>
      </c>
      <c r="H10" s="1" t="s">
        <v>11</v>
      </c>
      <c r="I10" s="1" t="s">
        <v>149</v>
      </c>
      <c r="J10" s="53">
        <v>1401.4243630000001</v>
      </c>
      <c r="K10" s="55">
        <f>ROUND(J10*(1+'Toelichting indexaties'!$E$11),2)</f>
        <v>1461.55</v>
      </c>
      <c r="L10" s="55">
        <f>ROUND(K10*1.081,2)</f>
        <v>1579.94</v>
      </c>
      <c r="M10" s="68">
        <f>ROUND(L10*(1+'Toelichting indexaties'!$E$5),2)</f>
        <v>1625.28</v>
      </c>
      <c r="N10" s="77">
        <f>ROUND(M10*(1+'Toelichting indexaties'!$E$2),2)</f>
        <v>1669.16</v>
      </c>
      <c r="O10" s="12" t="s">
        <v>71</v>
      </c>
      <c r="P10" s="4" t="s">
        <v>156</v>
      </c>
    </row>
    <row r="11" spans="1:17" ht="24" customHeight="1" x14ac:dyDescent="0.35">
      <c r="A11" s="87" t="s">
        <v>76</v>
      </c>
      <c r="B11" s="88"/>
      <c r="C11" s="88"/>
      <c r="D11" s="88"/>
      <c r="E11" s="88"/>
      <c r="F11" s="88"/>
      <c r="G11" s="88"/>
      <c r="H11" s="88"/>
      <c r="I11" s="88"/>
      <c r="J11" s="88"/>
      <c r="K11" s="88"/>
      <c r="L11" s="88"/>
      <c r="M11" s="88"/>
      <c r="N11" s="88"/>
      <c r="O11" s="88"/>
      <c r="P11" s="88"/>
      <c r="Q11" s="89"/>
    </row>
    <row r="12" spans="1:17" ht="48" x14ac:dyDescent="0.35">
      <c r="A12" s="18" t="s">
        <v>106</v>
      </c>
      <c r="B12" s="2" t="s">
        <v>131</v>
      </c>
      <c r="C12" s="7" t="s">
        <v>33</v>
      </c>
      <c r="D12" s="7" t="s">
        <v>34</v>
      </c>
      <c r="E12" s="7">
        <v>8</v>
      </c>
      <c r="F12" s="7" t="s">
        <v>35</v>
      </c>
      <c r="G12" s="7" t="s">
        <v>36</v>
      </c>
      <c r="H12" s="7" t="s">
        <v>37</v>
      </c>
      <c r="I12" s="7" t="s">
        <v>12</v>
      </c>
      <c r="J12" s="53">
        <v>14.54</v>
      </c>
      <c r="K12" s="55">
        <f>ROUND(J12*(1+'Toelichting indexaties'!$E$11),2)</f>
        <v>15.16</v>
      </c>
      <c r="L12" s="55">
        <f>ROUND(K12*1.081,2)</f>
        <v>16.39</v>
      </c>
      <c r="M12" s="55">
        <f>ROUND(L12*(1+'Toelichting indexaties'!$E$5),2)</f>
        <v>16.86</v>
      </c>
      <c r="N12" s="68">
        <f>ROUND(M12*(1+'Toelichting indexaties'!$E$2),2)</f>
        <v>17.32</v>
      </c>
      <c r="O12" s="7" t="s">
        <v>38</v>
      </c>
      <c r="P12" s="9" t="s">
        <v>61</v>
      </c>
    </row>
    <row r="13" spans="1:17" ht="48" x14ac:dyDescent="0.35">
      <c r="A13" s="18" t="s">
        <v>106</v>
      </c>
      <c r="B13" s="2" t="s">
        <v>132</v>
      </c>
      <c r="C13" s="7" t="s">
        <v>33</v>
      </c>
      <c r="D13" s="7" t="s">
        <v>39</v>
      </c>
      <c r="E13" s="7">
        <v>8</v>
      </c>
      <c r="F13" s="7" t="s">
        <v>35</v>
      </c>
      <c r="G13" s="7" t="s">
        <v>36</v>
      </c>
      <c r="H13" s="7" t="s">
        <v>37</v>
      </c>
      <c r="I13" s="7" t="s">
        <v>12</v>
      </c>
      <c r="J13" s="53">
        <v>18.440000000000001</v>
      </c>
      <c r="K13" s="55">
        <f>ROUND(J13*(1+'Toelichting indexaties'!$E$11),2)</f>
        <v>19.23</v>
      </c>
      <c r="L13" s="55">
        <f>ROUND(K13*1.081,2)</f>
        <v>20.79</v>
      </c>
      <c r="M13" s="55">
        <f>ROUND(L13*(1+'Toelichting indexaties'!$E$5),2)</f>
        <v>21.39</v>
      </c>
      <c r="N13" s="68">
        <f>ROUND(M13*(1+'Toelichting indexaties'!$E$2),2)</f>
        <v>21.97</v>
      </c>
      <c r="O13" s="7" t="s">
        <v>38</v>
      </c>
      <c r="P13" s="9" t="s">
        <v>61</v>
      </c>
    </row>
  </sheetData>
  <autoFilter ref="B4:P10" xr:uid="{5273A7A0-8ED6-49A3-9B79-F6317DDDA4A5}"/>
  <mergeCells count="4">
    <mergeCell ref="A2:P2"/>
    <mergeCell ref="A3:P3"/>
    <mergeCell ref="A5:P5"/>
    <mergeCell ref="A11:Q11"/>
  </mergeCells>
  <phoneticPr fontId="9" type="noConversion"/>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5A2F8-3568-4D89-A422-0ECF891F9953}">
  <sheetPr>
    <tabColor theme="5" tint="0.79998168889431442"/>
    <pageSetUpPr fitToPage="1"/>
  </sheetPr>
  <dimension ref="A1:S13"/>
  <sheetViews>
    <sheetView zoomScale="80" zoomScaleNormal="80" workbookViewId="0">
      <pane ySplit="4" topLeftCell="A5" activePane="bottomLeft" state="frozen"/>
      <selection activeCell="C1" sqref="C1"/>
      <selection pane="bottomLeft" activeCell="R6" sqref="R6"/>
    </sheetView>
  </sheetViews>
  <sheetFormatPr defaultRowHeight="14.5" x14ac:dyDescent="0.35"/>
  <cols>
    <col min="1" max="1" width="18.81640625" customWidth="1"/>
    <col min="2" max="2" width="23" customWidth="1"/>
    <col min="3" max="3" width="15" customWidth="1"/>
    <col min="4" max="4" width="19.6328125" customWidth="1"/>
    <col min="5" max="5" width="15" customWidth="1"/>
    <col min="6" max="6" width="12.54296875" customWidth="1"/>
    <col min="7" max="7" width="11.36328125" customWidth="1"/>
    <col min="8" max="8" width="14" customWidth="1"/>
    <col min="9" max="9" width="16.1796875" bestFit="1" customWidth="1"/>
    <col min="10" max="10" width="8.1796875" hidden="1" customWidth="1"/>
    <col min="11" max="13" width="14.1796875" hidden="1" customWidth="1"/>
    <col min="14" max="16" width="11.1796875" hidden="1" customWidth="1"/>
    <col min="17" max="17" width="18.81640625" customWidth="1"/>
    <col min="18" max="18" width="75.453125" customWidth="1"/>
    <col min="19" max="19" width="40" customWidth="1"/>
    <col min="21" max="21" width="41" customWidth="1"/>
  </cols>
  <sheetData>
    <row r="1" spans="1:19" ht="8.25" customHeight="1" x14ac:dyDescent="0.35"/>
    <row r="2" spans="1:19" ht="37.5" customHeight="1" x14ac:dyDescent="0.35">
      <c r="A2" s="84" t="s">
        <v>182</v>
      </c>
      <c r="B2" s="85"/>
      <c r="C2" s="85"/>
      <c r="D2" s="85"/>
      <c r="E2" s="85"/>
      <c r="F2" s="85"/>
      <c r="G2" s="85"/>
      <c r="H2" s="85"/>
      <c r="I2" s="85"/>
      <c r="J2" s="85"/>
      <c r="K2" s="85"/>
      <c r="L2" s="85"/>
      <c r="M2" s="85"/>
      <c r="N2" s="85"/>
      <c r="O2" s="85"/>
      <c r="P2" s="85"/>
      <c r="Q2" s="85"/>
      <c r="R2" s="85"/>
      <c r="S2" s="86"/>
    </row>
    <row r="3" spans="1:19" ht="18" customHeight="1" x14ac:dyDescent="0.35">
      <c r="A3" s="84" t="s">
        <v>0</v>
      </c>
      <c r="B3" s="85"/>
      <c r="C3" s="85"/>
      <c r="D3" s="85"/>
      <c r="E3" s="85"/>
      <c r="F3" s="85"/>
      <c r="G3" s="85"/>
      <c r="H3" s="85"/>
      <c r="I3" s="85"/>
      <c r="J3" s="85"/>
      <c r="K3" s="85"/>
      <c r="L3" s="85"/>
      <c r="M3" s="85"/>
      <c r="N3" s="85"/>
      <c r="O3" s="85"/>
      <c r="P3" s="85"/>
      <c r="Q3" s="85"/>
      <c r="R3" s="85"/>
      <c r="S3" s="86"/>
    </row>
    <row r="4" spans="1:19" ht="30" customHeight="1" thickBot="1" x14ac:dyDescent="0.4">
      <c r="A4" s="20" t="s">
        <v>74</v>
      </c>
      <c r="B4" s="25" t="s">
        <v>46</v>
      </c>
      <c r="C4" s="25" t="s">
        <v>1</v>
      </c>
      <c r="D4" s="25" t="s">
        <v>115</v>
      </c>
      <c r="E4" s="25" t="s">
        <v>47</v>
      </c>
      <c r="F4" s="25" t="s">
        <v>2</v>
      </c>
      <c r="G4" s="25" t="s">
        <v>3</v>
      </c>
      <c r="H4" s="25" t="s">
        <v>4</v>
      </c>
      <c r="I4" s="25" t="s">
        <v>5</v>
      </c>
      <c r="J4" s="25" t="s">
        <v>103</v>
      </c>
      <c r="K4" s="25" t="s">
        <v>114</v>
      </c>
      <c r="L4" s="25" t="s">
        <v>113</v>
      </c>
      <c r="M4" s="25" t="s">
        <v>136</v>
      </c>
      <c r="N4" s="25" t="s">
        <v>140</v>
      </c>
      <c r="O4" s="25" t="s">
        <v>165</v>
      </c>
      <c r="P4" s="25" t="s">
        <v>174</v>
      </c>
      <c r="Q4" s="25" t="s">
        <v>179</v>
      </c>
      <c r="R4" s="25" t="s">
        <v>6</v>
      </c>
      <c r="S4" s="25" t="s">
        <v>7</v>
      </c>
    </row>
    <row r="5" spans="1:19" ht="24" customHeight="1" x14ac:dyDescent="0.35">
      <c r="A5" s="87" t="s">
        <v>78</v>
      </c>
      <c r="B5" s="88"/>
      <c r="C5" s="88"/>
      <c r="D5" s="88"/>
      <c r="E5" s="88"/>
      <c r="F5" s="88"/>
      <c r="G5" s="88"/>
      <c r="H5" s="88"/>
      <c r="I5" s="88"/>
      <c r="J5" s="88"/>
      <c r="K5" s="88"/>
      <c r="L5" s="88"/>
      <c r="M5" s="88"/>
      <c r="N5" s="88"/>
      <c r="O5" s="88"/>
      <c r="P5" s="88"/>
      <c r="Q5" s="88"/>
      <c r="R5" s="88"/>
      <c r="S5" s="89"/>
    </row>
    <row r="6" spans="1:19" ht="103.5" x14ac:dyDescent="0.35">
      <c r="A6" s="18" t="s">
        <v>104</v>
      </c>
      <c r="B6" s="18" t="s">
        <v>102</v>
      </c>
      <c r="C6" s="2" t="s">
        <v>84</v>
      </c>
      <c r="D6" s="2" t="s">
        <v>101</v>
      </c>
      <c r="E6" s="32">
        <v>16</v>
      </c>
      <c r="F6" s="2" t="s">
        <v>96</v>
      </c>
      <c r="G6" s="2" t="s">
        <v>68</v>
      </c>
      <c r="H6" s="2" t="s">
        <v>81</v>
      </c>
      <c r="I6" s="15" t="s">
        <v>95</v>
      </c>
      <c r="J6" s="26">
        <v>44562</v>
      </c>
      <c r="K6" s="24">
        <v>0.01</v>
      </c>
      <c r="L6" s="45">
        <v>0.01</v>
      </c>
      <c r="M6" s="45">
        <v>0.01</v>
      </c>
      <c r="N6" s="45">
        <v>0.01</v>
      </c>
      <c r="O6" s="45">
        <v>0.01</v>
      </c>
      <c r="P6" s="45">
        <v>0.01</v>
      </c>
      <c r="Q6" s="75">
        <v>0.01</v>
      </c>
      <c r="R6" s="31" t="s">
        <v>141</v>
      </c>
      <c r="S6" s="15" t="s">
        <v>91</v>
      </c>
    </row>
    <row r="7" spans="1:19" ht="103.5" x14ac:dyDescent="0.35">
      <c r="A7" s="18" t="s">
        <v>104</v>
      </c>
      <c r="B7" s="18" t="s">
        <v>100</v>
      </c>
      <c r="C7" s="2" t="s">
        <v>84</v>
      </c>
      <c r="D7" s="1" t="s">
        <v>99</v>
      </c>
      <c r="E7" s="32">
        <v>16</v>
      </c>
      <c r="F7" s="2" t="s">
        <v>96</v>
      </c>
      <c r="G7" s="2" t="s">
        <v>68</v>
      </c>
      <c r="H7" s="2" t="s">
        <v>81</v>
      </c>
      <c r="I7" s="15" t="s">
        <v>95</v>
      </c>
      <c r="J7" s="26">
        <v>44562</v>
      </c>
      <c r="K7" s="24">
        <v>0.01</v>
      </c>
      <c r="L7" s="45">
        <v>0.01</v>
      </c>
      <c r="M7" s="45">
        <v>0.01</v>
      </c>
      <c r="N7" s="45">
        <v>0.01</v>
      </c>
      <c r="O7" s="45">
        <v>0.01</v>
      </c>
      <c r="P7" s="45">
        <v>0.01</v>
      </c>
      <c r="Q7" s="75">
        <v>0.01</v>
      </c>
      <c r="R7" s="31" t="s">
        <v>94</v>
      </c>
      <c r="S7" s="15" t="s">
        <v>91</v>
      </c>
    </row>
    <row r="8" spans="1:19" ht="110.5" customHeight="1" x14ac:dyDescent="0.35">
      <c r="A8" s="18" t="s">
        <v>104</v>
      </c>
      <c r="B8" s="18" t="s">
        <v>98</v>
      </c>
      <c r="C8" s="2" t="s">
        <v>84</v>
      </c>
      <c r="D8" s="1" t="s">
        <v>97</v>
      </c>
      <c r="E8" s="32">
        <v>16</v>
      </c>
      <c r="F8" s="2" t="s">
        <v>96</v>
      </c>
      <c r="G8" s="2" t="s">
        <v>68</v>
      </c>
      <c r="H8" s="2" t="s">
        <v>81</v>
      </c>
      <c r="I8" s="15" t="s">
        <v>95</v>
      </c>
      <c r="J8" s="26">
        <v>44562</v>
      </c>
      <c r="K8" s="24">
        <v>0.01</v>
      </c>
      <c r="L8" s="45">
        <v>0.01</v>
      </c>
      <c r="M8" s="45">
        <v>0.01</v>
      </c>
      <c r="N8" s="45">
        <v>0.01</v>
      </c>
      <c r="O8" s="45">
        <v>0.01</v>
      </c>
      <c r="P8" s="45">
        <v>0.01</v>
      </c>
      <c r="Q8" s="75">
        <v>0.01</v>
      </c>
      <c r="R8" s="31" t="s">
        <v>94</v>
      </c>
      <c r="S8" s="15" t="s">
        <v>91</v>
      </c>
    </row>
    <row r="9" spans="1:19" ht="64" customHeight="1" x14ac:dyDescent="0.35">
      <c r="A9" s="18" t="s">
        <v>104</v>
      </c>
      <c r="B9" s="18" t="s">
        <v>93</v>
      </c>
      <c r="C9" s="2" t="s">
        <v>84</v>
      </c>
      <c r="D9" s="33" t="s">
        <v>33</v>
      </c>
      <c r="E9" s="32">
        <v>16</v>
      </c>
      <c r="F9" s="2" t="s">
        <v>33</v>
      </c>
      <c r="G9" s="2" t="s">
        <v>33</v>
      </c>
      <c r="H9" s="2" t="s">
        <v>33</v>
      </c>
      <c r="I9" s="15" t="s">
        <v>88</v>
      </c>
      <c r="J9" s="26">
        <v>44562</v>
      </c>
      <c r="K9" s="24" t="s">
        <v>33</v>
      </c>
      <c r="L9" s="45" t="s">
        <v>33</v>
      </c>
      <c r="M9" s="45" t="s">
        <v>33</v>
      </c>
      <c r="N9" s="45" t="s">
        <v>33</v>
      </c>
      <c r="O9" s="45" t="s">
        <v>33</v>
      </c>
      <c r="P9" s="45" t="s">
        <v>33</v>
      </c>
      <c r="Q9" s="75" t="s">
        <v>33</v>
      </c>
      <c r="R9" s="31" t="s">
        <v>92</v>
      </c>
      <c r="S9" s="15" t="s">
        <v>91</v>
      </c>
    </row>
    <row r="10" spans="1:19" ht="80.5" x14ac:dyDescent="0.35">
      <c r="A10" s="18" t="s">
        <v>104</v>
      </c>
      <c r="B10" s="18" t="s">
        <v>90</v>
      </c>
      <c r="C10" s="2" t="s">
        <v>84</v>
      </c>
      <c r="D10" s="1" t="s">
        <v>89</v>
      </c>
      <c r="E10" s="32">
        <v>16</v>
      </c>
      <c r="F10" s="2" t="s">
        <v>33</v>
      </c>
      <c r="G10" s="2" t="s">
        <v>33</v>
      </c>
      <c r="H10" s="2" t="s">
        <v>33</v>
      </c>
      <c r="I10" s="15" t="s">
        <v>88</v>
      </c>
      <c r="J10" s="26">
        <v>44562</v>
      </c>
      <c r="K10" s="24">
        <v>0.01</v>
      </c>
      <c r="L10" s="45">
        <v>0.01</v>
      </c>
      <c r="M10" s="45">
        <v>0.01</v>
      </c>
      <c r="N10" s="52" t="s">
        <v>80</v>
      </c>
      <c r="O10" s="52" t="s">
        <v>80</v>
      </c>
      <c r="P10" s="52" t="s">
        <v>80</v>
      </c>
      <c r="Q10" s="76" t="s">
        <v>80</v>
      </c>
      <c r="R10" s="31" t="s">
        <v>87</v>
      </c>
      <c r="S10" s="4" t="s">
        <v>86</v>
      </c>
    </row>
    <row r="11" spans="1:19" ht="80.5" x14ac:dyDescent="0.35">
      <c r="A11" s="18" t="s">
        <v>104</v>
      </c>
      <c r="B11" s="18" t="s">
        <v>85</v>
      </c>
      <c r="C11" s="2" t="s">
        <v>84</v>
      </c>
      <c r="D11" s="1" t="s">
        <v>83</v>
      </c>
      <c r="E11" s="32">
        <v>16</v>
      </c>
      <c r="F11" s="2" t="s">
        <v>18</v>
      </c>
      <c r="G11" s="2" t="s">
        <v>82</v>
      </c>
      <c r="H11" s="2" t="s">
        <v>81</v>
      </c>
      <c r="I11" s="15" t="s">
        <v>12</v>
      </c>
      <c r="J11" s="26">
        <v>44562</v>
      </c>
      <c r="K11" s="24" t="s">
        <v>80</v>
      </c>
      <c r="L11" s="45" t="s">
        <v>80</v>
      </c>
      <c r="M11" s="45" t="s">
        <v>80</v>
      </c>
      <c r="N11" s="52" t="s">
        <v>80</v>
      </c>
      <c r="O11" s="52" t="s">
        <v>80</v>
      </c>
      <c r="P11" s="52" t="s">
        <v>80</v>
      </c>
      <c r="Q11" s="76" t="s">
        <v>80</v>
      </c>
      <c r="R11" s="31" t="s">
        <v>144</v>
      </c>
      <c r="S11" s="4" t="s">
        <v>79</v>
      </c>
    </row>
    <row r="13" spans="1:19" ht="14.5" customHeight="1" x14ac:dyDescent="0.35">
      <c r="A13" s="83" t="s">
        <v>44</v>
      </c>
      <c r="B13" s="83"/>
      <c r="C13" s="83"/>
      <c r="D13" s="83"/>
      <c r="E13" s="83"/>
      <c r="F13" s="83"/>
      <c r="G13" s="83"/>
      <c r="H13" s="83"/>
      <c r="I13" s="83"/>
      <c r="J13" s="83"/>
      <c r="K13" s="83"/>
      <c r="L13" s="83"/>
      <c r="M13" s="83"/>
      <c r="N13" s="83"/>
      <c r="O13" s="83"/>
      <c r="P13" s="83"/>
      <c r="Q13" s="83"/>
      <c r="R13" s="83"/>
    </row>
  </sheetData>
  <autoFilter ref="B4:S6" xr:uid="{5273A7A0-8ED6-49A3-9B79-F6317DDDA4A5}"/>
  <mergeCells count="4">
    <mergeCell ref="A5:S5"/>
    <mergeCell ref="A13:R13"/>
    <mergeCell ref="A2:S2"/>
    <mergeCell ref="A3:S3"/>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DE386-88A9-4888-9779-56C311915720}">
  <sheetPr>
    <tabColor theme="5" tint="0.79998168889431442"/>
    <pageSetUpPr fitToPage="1"/>
  </sheetPr>
  <dimension ref="A1:V8"/>
  <sheetViews>
    <sheetView topLeftCell="E1" zoomScaleNormal="100" workbookViewId="0">
      <pane ySplit="4" topLeftCell="A5" activePane="bottomLeft" state="frozen"/>
      <selection activeCell="C1" sqref="C1"/>
      <selection pane="bottomLeft" activeCell="R6" sqref="R6"/>
    </sheetView>
  </sheetViews>
  <sheetFormatPr defaultRowHeight="14.5" x14ac:dyDescent="0.35"/>
  <cols>
    <col min="1" max="1" width="18.81640625" customWidth="1"/>
    <col min="2" max="2" width="21.54296875" customWidth="1"/>
    <col min="3" max="3" width="5.90625" customWidth="1"/>
    <col min="4" max="4" width="11.81640625" customWidth="1"/>
    <col min="5" max="5" width="9.54296875" customWidth="1"/>
    <col min="6" max="6" width="8.81640625" customWidth="1"/>
    <col min="7" max="7" width="8.1796875" customWidth="1"/>
    <col min="8" max="8" width="14" customWidth="1"/>
    <col min="9" max="9" width="16.36328125" customWidth="1"/>
    <col min="10" max="10" width="8.1796875" hidden="1" customWidth="1"/>
    <col min="11" max="12" width="14.1796875" hidden="1" customWidth="1"/>
    <col min="13" max="13" width="11.453125" hidden="1" customWidth="1"/>
    <col min="14" max="14" width="14.1796875" hidden="1" customWidth="1"/>
    <col min="15" max="15" width="0.1796875" customWidth="1"/>
    <col min="16" max="16" width="11" customWidth="1"/>
    <col min="17" max="18" width="10.7265625" customWidth="1"/>
    <col min="19" max="19" width="49.1796875" customWidth="1"/>
    <col min="20" max="20" width="40" customWidth="1"/>
    <col min="22" max="22" width="41" customWidth="1"/>
  </cols>
  <sheetData>
    <row r="1" spans="1:22" ht="8.25" customHeight="1" x14ac:dyDescent="0.35"/>
    <row r="2" spans="1:22" ht="37.5" customHeight="1" x14ac:dyDescent="0.35">
      <c r="A2" s="84" t="s">
        <v>181</v>
      </c>
      <c r="B2" s="85"/>
      <c r="C2" s="85"/>
      <c r="D2" s="85"/>
      <c r="E2" s="85"/>
      <c r="F2" s="85"/>
      <c r="G2" s="85"/>
      <c r="H2" s="85"/>
      <c r="I2" s="85"/>
      <c r="J2" s="85"/>
      <c r="K2" s="85"/>
      <c r="L2" s="85"/>
      <c r="M2" s="85"/>
      <c r="N2" s="85"/>
      <c r="O2" s="85"/>
      <c r="P2" s="85"/>
      <c r="Q2" s="85"/>
      <c r="R2" s="85"/>
      <c r="S2" s="85"/>
      <c r="T2" s="86"/>
    </row>
    <row r="3" spans="1:22" ht="18" customHeight="1" x14ac:dyDescent="0.35">
      <c r="A3" s="84" t="s">
        <v>0</v>
      </c>
      <c r="B3" s="85"/>
      <c r="C3" s="85"/>
      <c r="D3" s="85"/>
      <c r="E3" s="85"/>
      <c r="F3" s="85"/>
      <c r="G3" s="85"/>
      <c r="H3" s="85"/>
      <c r="I3" s="85"/>
      <c r="J3" s="85"/>
      <c r="K3" s="85"/>
      <c r="L3" s="85"/>
      <c r="M3" s="85"/>
      <c r="N3" s="85"/>
      <c r="O3" s="85"/>
      <c r="P3" s="85"/>
      <c r="Q3" s="85"/>
      <c r="R3" s="85"/>
      <c r="S3" s="85"/>
      <c r="T3" s="86"/>
    </row>
    <row r="4" spans="1:22" ht="28" customHeight="1" thickBot="1" x14ac:dyDescent="0.4">
      <c r="A4" s="20" t="s">
        <v>74</v>
      </c>
      <c r="B4" s="25" t="s">
        <v>46</v>
      </c>
      <c r="C4" s="25" t="s">
        <v>145</v>
      </c>
      <c r="D4" s="25" t="s">
        <v>115</v>
      </c>
      <c r="E4" s="25" t="s">
        <v>47</v>
      </c>
      <c r="F4" s="25" t="s">
        <v>2</v>
      </c>
      <c r="G4" s="25" t="s">
        <v>3</v>
      </c>
      <c r="H4" s="25" t="s">
        <v>4</v>
      </c>
      <c r="I4" s="25" t="s">
        <v>5</v>
      </c>
      <c r="J4" s="25" t="s">
        <v>103</v>
      </c>
      <c r="K4" s="25" t="s">
        <v>114</v>
      </c>
      <c r="L4" s="25" t="s">
        <v>113</v>
      </c>
      <c r="M4" s="25" t="s">
        <v>136</v>
      </c>
      <c r="N4" s="25" t="s">
        <v>140</v>
      </c>
      <c r="O4" s="25" t="s">
        <v>165</v>
      </c>
      <c r="P4" s="25" t="s">
        <v>174</v>
      </c>
      <c r="Q4" s="25" t="s">
        <v>179</v>
      </c>
      <c r="R4" s="25" t="s">
        <v>184</v>
      </c>
      <c r="S4" s="25" t="s">
        <v>6</v>
      </c>
      <c r="T4" s="25" t="s">
        <v>7</v>
      </c>
    </row>
    <row r="5" spans="1:22" ht="24" customHeight="1" x14ac:dyDescent="0.35">
      <c r="A5" s="87" t="s">
        <v>73</v>
      </c>
      <c r="B5" s="88"/>
      <c r="C5" s="88"/>
      <c r="D5" s="88"/>
      <c r="E5" s="88"/>
      <c r="F5" s="88"/>
      <c r="G5" s="88"/>
      <c r="H5" s="88"/>
      <c r="I5" s="88"/>
      <c r="J5" s="88"/>
      <c r="K5" s="88"/>
      <c r="L5" s="88"/>
      <c r="M5" s="88"/>
      <c r="N5" s="88"/>
      <c r="O5" s="88"/>
      <c r="P5" s="88"/>
      <c r="Q5" s="88"/>
      <c r="R5" s="88"/>
      <c r="S5" s="88"/>
      <c r="T5" s="89"/>
    </row>
    <row r="6" spans="1:22" ht="72" x14ac:dyDescent="0.35">
      <c r="A6" s="18" t="s">
        <v>126</v>
      </c>
      <c r="B6" s="18" t="s">
        <v>43</v>
      </c>
      <c r="C6" s="2" t="s">
        <v>9</v>
      </c>
      <c r="D6" s="1" t="s">
        <v>130</v>
      </c>
      <c r="E6" s="6">
        <v>10</v>
      </c>
      <c r="F6" s="1" t="s">
        <v>129</v>
      </c>
      <c r="G6" s="1" t="s">
        <v>10</v>
      </c>
      <c r="H6" s="1" t="s">
        <v>11</v>
      </c>
      <c r="I6" s="1" t="s">
        <v>12</v>
      </c>
      <c r="J6" s="27">
        <v>44562</v>
      </c>
      <c r="K6" s="13">
        <v>33</v>
      </c>
      <c r="L6" s="13">
        <f>60*0.56</f>
        <v>33.6</v>
      </c>
      <c r="M6" s="54">
        <v>34.199999999999996</v>
      </c>
      <c r="N6" s="55">
        <v>35.4</v>
      </c>
      <c r="O6" s="55">
        <f>(ROUND((N6*1.081)/60,2))*60</f>
        <v>38.4</v>
      </c>
      <c r="P6" s="55">
        <f>(ROUND((O6*(1+'Toelichting indexaties'!$E$5))/60,2))*60</f>
        <v>39.6</v>
      </c>
      <c r="Q6" s="68">
        <f>(ROUND((P6*(1+'Toelichting indexaties'!$E$2))/60,2))*60</f>
        <v>40.800000000000004</v>
      </c>
      <c r="R6" s="68">
        <v>43.8</v>
      </c>
      <c r="S6" s="12" t="s">
        <v>146</v>
      </c>
      <c r="T6" s="4" t="s">
        <v>116</v>
      </c>
      <c r="V6" s="5"/>
    </row>
    <row r="8" spans="1:22" x14ac:dyDescent="0.35">
      <c r="B8" s="83" t="s">
        <v>44</v>
      </c>
      <c r="C8" s="83"/>
      <c r="D8" s="83"/>
      <c r="E8" s="83"/>
      <c r="F8" s="83"/>
      <c r="G8" s="83"/>
      <c r="H8" s="83"/>
      <c r="I8" s="83"/>
      <c r="J8" s="83"/>
      <c r="K8" s="83"/>
      <c r="L8" s="83"/>
      <c r="M8" s="83"/>
      <c r="N8" s="83"/>
      <c r="O8" s="83"/>
      <c r="P8" s="83"/>
      <c r="Q8" s="83"/>
      <c r="R8" s="83"/>
      <c r="S8" s="83"/>
      <c r="T8" s="83"/>
    </row>
  </sheetData>
  <autoFilter ref="B4:T6" xr:uid="{5273A7A0-8ED6-49A3-9B79-F6317DDDA4A5}"/>
  <mergeCells count="4">
    <mergeCell ref="B8:T8"/>
    <mergeCell ref="A2:T2"/>
    <mergeCell ref="A3:T3"/>
    <mergeCell ref="A5:T5"/>
  </mergeCells>
  <phoneticPr fontId="9" type="noConversion"/>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BAC9-E348-4D87-8AAE-9A528ED0989B}">
  <sheetPr>
    <tabColor theme="5" tint="0.79998168889431442"/>
    <pageSetUpPr fitToPage="1"/>
  </sheetPr>
  <dimension ref="A1:S8"/>
  <sheetViews>
    <sheetView zoomScaleNormal="100" workbookViewId="0">
      <pane ySplit="4" topLeftCell="A5" activePane="bottomLeft" state="frozen"/>
      <selection activeCell="C1" sqref="C1"/>
      <selection pane="bottomLeft" activeCell="Q6" sqref="Q6"/>
    </sheetView>
  </sheetViews>
  <sheetFormatPr defaultRowHeight="14.5" x14ac:dyDescent="0.35"/>
  <cols>
    <col min="1" max="1" width="18.81640625" customWidth="1"/>
    <col min="2" max="2" width="21.453125" customWidth="1"/>
    <col min="3" max="3" width="6.54296875" customWidth="1"/>
    <col min="4" max="4" width="12.08984375" customWidth="1"/>
    <col min="5" max="5" width="9.54296875" customWidth="1"/>
    <col min="6" max="6" width="8.81640625" customWidth="1"/>
    <col min="7" max="7" width="8.1796875" customWidth="1"/>
    <col min="8" max="8" width="14" customWidth="1"/>
    <col min="9" max="9" width="16.1796875" bestFit="1" customWidth="1"/>
    <col min="10" max="10" width="8.1796875" hidden="1" customWidth="1"/>
    <col min="11" max="12" width="14.1796875" hidden="1" customWidth="1"/>
    <col min="13" max="13" width="10.1796875" hidden="1" customWidth="1"/>
    <col min="14" max="15" width="14.1796875" hidden="1" customWidth="1"/>
    <col min="16" max="17" width="10.6328125" customWidth="1"/>
    <col min="18" max="18" width="47.26953125" customWidth="1"/>
    <col min="19" max="19" width="34.81640625" customWidth="1"/>
    <col min="21" max="21" width="41" customWidth="1"/>
  </cols>
  <sheetData>
    <row r="1" spans="1:19" ht="8.25" customHeight="1" x14ac:dyDescent="0.35"/>
    <row r="2" spans="1:19" ht="37.5" customHeight="1" x14ac:dyDescent="0.35">
      <c r="A2" s="84" t="s">
        <v>181</v>
      </c>
      <c r="B2" s="85"/>
      <c r="C2" s="85"/>
      <c r="D2" s="85"/>
      <c r="E2" s="85"/>
      <c r="F2" s="85"/>
      <c r="G2" s="85"/>
      <c r="H2" s="85"/>
      <c r="I2" s="85"/>
      <c r="J2" s="85"/>
      <c r="K2" s="85"/>
      <c r="L2" s="85"/>
      <c r="M2" s="85"/>
      <c r="N2" s="85"/>
      <c r="O2" s="85"/>
      <c r="P2" s="85"/>
      <c r="Q2" s="85"/>
      <c r="R2" s="85"/>
      <c r="S2" s="86"/>
    </row>
    <row r="3" spans="1:19" ht="18" customHeight="1" x14ac:dyDescent="0.35">
      <c r="A3" s="84" t="s">
        <v>0</v>
      </c>
      <c r="B3" s="85"/>
      <c r="C3" s="85"/>
      <c r="D3" s="85"/>
      <c r="E3" s="85"/>
      <c r="F3" s="85"/>
      <c r="G3" s="85"/>
      <c r="H3" s="85"/>
      <c r="I3" s="85"/>
      <c r="J3" s="85"/>
      <c r="K3" s="85"/>
      <c r="L3" s="85"/>
      <c r="M3" s="85"/>
      <c r="N3" s="85"/>
      <c r="O3" s="85"/>
      <c r="P3" s="85"/>
      <c r="Q3" s="85"/>
      <c r="R3" s="85"/>
      <c r="S3" s="86"/>
    </row>
    <row r="4" spans="1:19" ht="29.15" customHeight="1" thickBot="1" x14ac:dyDescent="0.4">
      <c r="A4" s="20" t="s">
        <v>74</v>
      </c>
      <c r="B4" s="25" t="s">
        <v>46</v>
      </c>
      <c r="C4" s="25" t="s">
        <v>145</v>
      </c>
      <c r="D4" s="25" t="s">
        <v>115</v>
      </c>
      <c r="E4" s="25" t="s">
        <v>47</v>
      </c>
      <c r="F4" s="25" t="s">
        <v>2</v>
      </c>
      <c r="G4" s="25" t="s">
        <v>3</v>
      </c>
      <c r="H4" s="25" t="s">
        <v>4</v>
      </c>
      <c r="I4" s="25" t="s">
        <v>5</v>
      </c>
      <c r="J4" s="25" t="s">
        <v>103</v>
      </c>
      <c r="K4" s="25" t="s">
        <v>114</v>
      </c>
      <c r="L4" s="25" t="s">
        <v>113</v>
      </c>
      <c r="M4" s="25" t="s">
        <v>136</v>
      </c>
      <c r="N4" s="25" t="s">
        <v>140</v>
      </c>
      <c r="O4" s="25" t="s">
        <v>165</v>
      </c>
      <c r="P4" s="25" t="s">
        <v>174</v>
      </c>
      <c r="Q4" s="25" t="s">
        <v>179</v>
      </c>
      <c r="R4" s="25" t="s">
        <v>6</v>
      </c>
      <c r="S4" s="25" t="s">
        <v>7</v>
      </c>
    </row>
    <row r="5" spans="1:19" ht="24" customHeight="1" x14ac:dyDescent="0.35">
      <c r="A5" s="87" t="s">
        <v>73</v>
      </c>
      <c r="B5" s="88"/>
      <c r="C5" s="88"/>
      <c r="D5" s="88"/>
      <c r="E5" s="88"/>
      <c r="F5" s="88"/>
      <c r="G5" s="88"/>
      <c r="H5" s="88"/>
      <c r="I5" s="88"/>
      <c r="J5" s="88"/>
      <c r="K5" s="88"/>
      <c r="L5" s="88"/>
      <c r="M5" s="88"/>
      <c r="N5" s="88"/>
      <c r="O5" s="88"/>
      <c r="P5" s="88"/>
      <c r="Q5" s="88"/>
      <c r="R5" s="88"/>
      <c r="S5" s="89"/>
    </row>
    <row r="6" spans="1:19" ht="60" x14ac:dyDescent="0.35">
      <c r="A6" s="18" t="s">
        <v>127</v>
      </c>
      <c r="B6" s="18" t="s">
        <v>45</v>
      </c>
      <c r="C6" s="2" t="s">
        <v>9</v>
      </c>
      <c r="D6" s="1" t="s">
        <v>135</v>
      </c>
      <c r="E6" s="39">
        <v>4</v>
      </c>
      <c r="F6" s="15" t="s">
        <v>128</v>
      </c>
      <c r="G6" s="15" t="s">
        <v>36</v>
      </c>
      <c r="H6" s="15" t="s">
        <v>40</v>
      </c>
      <c r="I6" s="15" t="s">
        <v>12</v>
      </c>
      <c r="J6" s="27">
        <v>44562</v>
      </c>
      <c r="K6" s="13">
        <v>68.760000000000005</v>
      </c>
      <c r="L6" s="13">
        <f>K6*1.0201</f>
        <v>70.142076000000003</v>
      </c>
      <c r="M6" s="54">
        <v>70.84</v>
      </c>
      <c r="N6" s="55">
        <v>73.88</v>
      </c>
      <c r="O6" s="55">
        <f>ROUND(N6*1.081,2)</f>
        <v>79.86</v>
      </c>
      <c r="P6" s="68">
        <f>ROUND(O6*(1+'Toelichting indexaties'!$E$5),2)</f>
        <v>82.15</v>
      </c>
      <c r="Q6" s="68">
        <f>ROUND(P6*(1+'Toelichting indexaties'!$E$2),2)</f>
        <v>84.37</v>
      </c>
      <c r="R6" s="16" t="s">
        <v>41</v>
      </c>
      <c r="S6" s="4" t="s">
        <v>42</v>
      </c>
    </row>
    <row r="7" spans="1:19" x14ac:dyDescent="0.35">
      <c r="B7" s="65"/>
      <c r="C7" s="65"/>
      <c r="D7" s="65"/>
      <c r="E7" s="65"/>
      <c r="F7" s="65"/>
      <c r="G7" s="65"/>
      <c r="H7" s="65"/>
      <c r="I7" s="65"/>
      <c r="J7" s="65"/>
      <c r="K7" s="65"/>
      <c r="L7" s="65"/>
      <c r="M7" s="65"/>
      <c r="N7" s="65"/>
      <c r="O7" s="65"/>
      <c r="P7" s="65"/>
      <c r="Q7" s="65"/>
      <c r="R7" s="65"/>
      <c r="S7" s="65"/>
    </row>
    <row r="8" spans="1:19" x14ac:dyDescent="0.35">
      <c r="B8" s="92" t="s">
        <v>44</v>
      </c>
      <c r="C8" s="92"/>
      <c r="D8" s="92"/>
      <c r="E8" s="92"/>
      <c r="F8" s="92"/>
      <c r="G8" s="92"/>
      <c r="H8" s="92"/>
      <c r="I8" s="92"/>
      <c r="J8" s="92"/>
      <c r="K8" s="92"/>
      <c r="L8" s="92"/>
      <c r="M8" s="92"/>
      <c r="N8" s="92"/>
      <c r="O8" s="92"/>
      <c r="P8" s="92"/>
      <c r="Q8" s="92"/>
      <c r="R8" s="92"/>
      <c r="S8" s="92"/>
    </row>
  </sheetData>
  <autoFilter ref="B4:S6" xr:uid="{5273A7A0-8ED6-49A3-9B79-F6317DDDA4A5}"/>
  <mergeCells count="4">
    <mergeCell ref="B8:S8"/>
    <mergeCell ref="A2:S2"/>
    <mergeCell ref="A3:S3"/>
    <mergeCell ref="A5:S5"/>
  </mergeCells>
  <pageMargins left="0.7" right="0.7" top="0.75" bottom="0.75" header="0.3" footer="0.3"/>
  <pageSetup paperSize="9" scale="7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A5259-4194-4C4C-8B8D-21830F7CC8DF}">
  <dimension ref="B1:E11"/>
  <sheetViews>
    <sheetView workbookViewId="0">
      <selection activeCell="G32" sqref="G32"/>
    </sheetView>
  </sheetViews>
  <sheetFormatPr defaultRowHeight="14.5" x14ac:dyDescent="0.35"/>
  <sheetData>
    <row r="1" spans="2:5" ht="15" thickBot="1" x14ac:dyDescent="0.4">
      <c r="B1" s="62">
        <v>2026</v>
      </c>
    </row>
    <row r="2" spans="2:5" ht="15" thickBot="1" x14ac:dyDescent="0.4">
      <c r="B2" s="58" t="s">
        <v>169</v>
      </c>
      <c r="C2" s="59"/>
      <c r="D2" s="60"/>
      <c r="E2" s="72">
        <v>2.7E-2</v>
      </c>
    </row>
    <row r="3" spans="2:5" ht="15" thickBot="1" x14ac:dyDescent="0.4"/>
    <row r="4" spans="2:5" ht="15" thickBot="1" x14ac:dyDescent="0.4">
      <c r="B4" s="62">
        <v>2025</v>
      </c>
    </row>
    <row r="5" spans="2:5" ht="15" thickBot="1" x14ac:dyDescent="0.4">
      <c r="B5" s="58" t="s">
        <v>169</v>
      </c>
      <c r="C5" s="59"/>
      <c r="D5" s="60"/>
      <c r="E5" s="72">
        <v>2.87E-2</v>
      </c>
    </row>
    <row r="6" spans="2:5" ht="15" thickBot="1" x14ac:dyDescent="0.4"/>
    <row r="7" spans="2:5" ht="15" thickBot="1" x14ac:dyDescent="0.4">
      <c r="B7" s="62">
        <v>2024</v>
      </c>
    </row>
    <row r="8" spans="2:5" ht="15" thickBot="1" x14ac:dyDescent="0.4">
      <c r="B8" s="58" t="s">
        <v>169</v>
      </c>
      <c r="C8" s="59"/>
      <c r="D8" s="60"/>
      <c r="E8" s="61">
        <v>8.1000000000000003E-2</v>
      </c>
    </row>
    <row r="9" spans="2:5" ht="15" thickBot="1" x14ac:dyDescent="0.4"/>
    <row r="10" spans="2:5" ht="15" thickBot="1" x14ac:dyDescent="0.4">
      <c r="B10" s="62">
        <v>2023</v>
      </c>
    </row>
    <row r="11" spans="2:5" ht="15" thickBot="1" x14ac:dyDescent="0.4">
      <c r="B11" s="58" t="s">
        <v>169</v>
      </c>
      <c r="C11" s="59"/>
      <c r="D11" s="60"/>
      <c r="E11" s="61">
        <v>4.2900000000000001E-2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C0231-E1DB-411D-AC96-8267B6285BD6}">
  <dimension ref="B1:E14"/>
  <sheetViews>
    <sheetView workbookViewId="0">
      <selection activeCell="D13" sqref="D13"/>
    </sheetView>
  </sheetViews>
  <sheetFormatPr defaultRowHeight="14.5" x14ac:dyDescent="0.35"/>
  <cols>
    <col min="1" max="1" width="1.453125" customWidth="1"/>
    <col min="2" max="2" width="10.08984375" bestFit="1" customWidth="1"/>
    <col min="3" max="3" width="13.1796875" bestFit="1" customWidth="1"/>
    <col min="4" max="4" width="67.1796875" bestFit="1" customWidth="1"/>
    <col min="5" max="5" width="13.81640625" customWidth="1"/>
  </cols>
  <sheetData>
    <row r="1" spans="2:5" ht="9" customHeight="1" thickBot="1" x14ac:dyDescent="0.4"/>
    <row r="2" spans="2:5" ht="15" thickBot="1" x14ac:dyDescent="0.4">
      <c r="B2" s="41" t="s">
        <v>171</v>
      </c>
      <c r="C2" s="42" t="s">
        <v>107</v>
      </c>
      <c r="D2" s="42" t="s">
        <v>108</v>
      </c>
      <c r="E2" s="43" t="s">
        <v>109</v>
      </c>
    </row>
    <row r="3" spans="2:5" x14ac:dyDescent="0.35">
      <c r="B3" s="63"/>
      <c r="C3" s="40" t="s">
        <v>110</v>
      </c>
      <c r="D3" s="40" t="s">
        <v>111</v>
      </c>
      <c r="E3" s="64">
        <v>44562</v>
      </c>
    </row>
    <row r="4" spans="2:5" x14ac:dyDescent="0.35">
      <c r="B4" s="63">
        <v>44477</v>
      </c>
      <c r="C4" s="44" t="s">
        <v>112</v>
      </c>
      <c r="D4" s="44" t="s">
        <v>166</v>
      </c>
      <c r="E4" s="64">
        <v>44562</v>
      </c>
    </row>
    <row r="5" spans="2:5" x14ac:dyDescent="0.35">
      <c r="B5" s="63">
        <v>44537</v>
      </c>
      <c r="C5" s="44" t="s">
        <v>133</v>
      </c>
      <c r="D5" s="44" t="s">
        <v>134</v>
      </c>
      <c r="E5" s="64">
        <v>44562</v>
      </c>
    </row>
    <row r="6" spans="2:5" x14ac:dyDescent="0.35">
      <c r="B6" s="63">
        <v>44755</v>
      </c>
      <c r="C6" s="44" t="s">
        <v>137</v>
      </c>
      <c r="D6" s="44" t="s">
        <v>138</v>
      </c>
      <c r="E6" s="64">
        <v>44562</v>
      </c>
    </row>
    <row r="7" spans="2:5" x14ac:dyDescent="0.35">
      <c r="B7" s="63">
        <v>44896</v>
      </c>
      <c r="C7" s="44" t="s">
        <v>139</v>
      </c>
      <c r="D7" s="44" t="s">
        <v>167</v>
      </c>
      <c r="E7" s="64">
        <v>44927</v>
      </c>
    </row>
    <row r="8" spans="2:5" x14ac:dyDescent="0.35">
      <c r="B8" s="63">
        <v>45035</v>
      </c>
      <c r="C8" s="44" t="s">
        <v>164</v>
      </c>
      <c r="D8" s="44" t="s">
        <v>168</v>
      </c>
      <c r="E8" s="64">
        <v>44927</v>
      </c>
    </row>
    <row r="9" spans="2:5" ht="29" x14ac:dyDescent="0.35">
      <c r="B9" s="63">
        <v>45261</v>
      </c>
      <c r="C9" s="44" t="s">
        <v>172</v>
      </c>
      <c r="D9" s="66" t="s">
        <v>173</v>
      </c>
      <c r="E9" s="64">
        <v>45292</v>
      </c>
    </row>
    <row r="10" spans="2:5" x14ac:dyDescent="0.35">
      <c r="B10" s="63">
        <v>45560</v>
      </c>
      <c r="C10" s="44" t="s">
        <v>175</v>
      </c>
      <c r="D10" s="66" t="s">
        <v>176</v>
      </c>
      <c r="E10" s="64">
        <v>45658</v>
      </c>
    </row>
    <row r="11" spans="2:5" ht="15" thickBot="1" x14ac:dyDescent="0.4">
      <c r="B11" s="69">
        <v>45904</v>
      </c>
      <c r="C11" s="70" t="s">
        <v>177</v>
      </c>
      <c r="D11" s="70" t="s">
        <v>178</v>
      </c>
      <c r="E11" s="71">
        <v>45658</v>
      </c>
    </row>
    <row r="12" spans="2:5" ht="15" thickBot="1" x14ac:dyDescent="0.4">
      <c r="B12" s="69">
        <v>45918</v>
      </c>
      <c r="C12" s="70" t="s">
        <v>180</v>
      </c>
      <c r="D12" s="66" t="s">
        <v>183</v>
      </c>
      <c r="E12" s="71">
        <v>46023</v>
      </c>
    </row>
    <row r="13" spans="2:5" ht="15" thickBot="1" x14ac:dyDescent="0.4">
      <c r="B13" s="69">
        <v>46373</v>
      </c>
      <c r="C13" s="70" t="s">
        <v>185</v>
      </c>
      <c r="D13" s="66" t="s">
        <v>190</v>
      </c>
      <c r="E13" s="71"/>
    </row>
    <row r="14" spans="2:5" ht="15" thickBot="1" x14ac:dyDescent="0.4">
      <c r="B14" s="69">
        <v>46093</v>
      </c>
      <c r="C14" s="70" t="s">
        <v>189</v>
      </c>
      <c r="D14" s="66" t="s">
        <v>186</v>
      </c>
      <c r="E14" s="71">
        <v>46023</v>
      </c>
    </row>
  </sheetData>
  <phoneticPr fontId="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26E06270587A4187F53C2A5E030634" ma:contentTypeVersion="4" ma:contentTypeDescription="Een nieuw document maken." ma:contentTypeScope="" ma:versionID="f48056d22ad017432b866107b66ec89d">
  <xsd:schema xmlns:xsd="http://www.w3.org/2001/XMLSchema" xmlns:xs="http://www.w3.org/2001/XMLSchema" xmlns:p="http://schemas.microsoft.com/office/2006/metadata/properties" xmlns:ns2="7345454d-fbc3-4539-842d-c24da89f9c90" xmlns:ns3="43b83410-9fa5-454e-9f04-ab23a7e96be5" targetNamespace="http://schemas.microsoft.com/office/2006/metadata/properties" ma:root="true" ma:fieldsID="352bc0540fe4c6b17425ad364bc44599" ns2:_="" ns3:_="">
    <xsd:import namespace="7345454d-fbc3-4539-842d-c24da89f9c90"/>
    <xsd:import namespace="43b83410-9fa5-454e-9f04-ab23a7e96be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45454d-fbc3-4539-842d-c24da89f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b83410-9fa5-454e-9f04-ab23a7e96be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73548A-7B0E-44E7-A154-BB79B59E7F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45454d-fbc3-4539-842d-c24da89f9c90"/>
    <ds:schemaRef ds:uri="43b83410-9fa5-454e-9f04-ab23a7e96b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6AB89D-967D-4171-AFCF-86B9B0409E32}">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43b83410-9fa5-454e-9f04-ab23a7e96be5"/>
    <ds:schemaRef ds:uri="7345454d-fbc3-4539-842d-c24da89f9c90"/>
    <ds:schemaRef ds:uri="http://www.w3.org/XML/1998/namespace"/>
  </ds:schemaRefs>
</ds:datastoreItem>
</file>

<file path=customXml/itemProps3.xml><?xml version="1.0" encoding="utf-8"?>
<ds:datastoreItem xmlns:ds="http://schemas.openxmlformats.org/officeDocument/2006/customXml" ds:itemID="{5F3A748B-9E18-4D01-8557-63D3FFF5C6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Wmo begeleiding</vt:lpstr>
      <vt:lpstr>Wmo Beschermd wonen</vt:lpstr>
      <vt:lpstr>Wmo-Maatschappelijke opvang</vt:lpstr>
      <vt:lpstr>Wmo ADL</vt:lpstr>
      <vt:lpstr>Wmo Logeren</vt:lpstr>
      <vt:lpstr>Toelichting indexaties</vt:lpstr>
      <vt:lpstr>versiebeheer</vt:lpstr>
    </vt:vector>
  </TitlesOfParts>
  <Manager/>
  <Company>Gemeente Eindhoven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Loes van Hoof de Groot</dc:creator>
  <cp:keywords/>
  <dc:description/>
  <cp:lastModifiedBy>Loes van Hoof - de Groot</cp:lastModifiedBy>
  <cp:revision/>
  <cp:lastPrinted>2021-08-18T15:27:12Z</cp:lastPrinted>
  <dcterms:created xsi:type="dcterms:W3CDTF">2020-03-24T13:32:08Z</dcterms:created>
  <dcterms:modified xsi:type="dcterms:W3CDTF">2026-03-24T11:02:05Z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0x0101005426E06270587A4187F53C2A5E030634</vt:lpwstr>
  </property>
</Properties>
</file>